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eait-my.sharepoint.com/personal/marco_avagliano_enea_it/Documents/Trasparenza_Consuntivo 2022/da pubblicare/"/>
    </mc:Choice>
  </mc:AlternateContent>
  <xr:revisionPtr revIDLastSave="0" documentId="8_{38B005F1-C849-43C2-AEE2-EE500EE85003}" xr6:coauthVersionLast="47" xr6:coauthVersionMax="47" xr10:uidLastSave="{00000000-0000-0000-0000-000000000000}"/>
  <bookViews>
    <workbookView xWindow="14400" yWindow="0" windowWidth="14400" windowHeight="15600"/>
  </bookViews>
  <sheets>
    <sheet name="ENTRATE" sheetId="1" r:id="rId1"/>
    <sheet name="USCITE" sheetId="2" r:id="rId2"/>
    <sheet name="Conto_Economico_2022" sheetId="3" r:id="rId3"/>
    <sheet name="STATO_PATRIMONIALE_2022" sheetId="4" r:id="rId4"/>
  </sheets>
  <definedNames>
    <definedName name="_xlnm.Print_Area" localSheetId="0">ENTRATE!$E$2:$I$42</definedName>
    <definedName name="_xlnm.Print_Area" localSheetId="1">USCITE!$E$2:$I$44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4" l="1"/>
  <c r="B19" i="4"/>
  <c r="B14" i="4"/>
  <c r="D12" i="4"/>
  <c r="D9" i="4"/>
  <c r="B8" i="4"/>
  <c r="B11" i="3"/>
  <c r="B9" i="3"/>
  <c r="B6" i="3"/>
  <c r="I42" i="2"/>
  <c r="H42" i="2"/>
  <c r="G42" i="2"/>
  <c r="E42" i="2"/>
  <c r="I41" i="2"/>
  <c r="H41" i="2"/>
  <c r="G41" i="2"/>
  <c r="E41" i="2"/>
  <c r="E39" i="2"/>
  <c r="I38" i="2"/>
  <c r="H38" i="2"/>
  <c r="G38" i="2"/>
  <c r="E38" i="2"/>
  <c r="I37" i="2"/>
  <c r="H37" i="2"/>
  <c r="G37" i="2"/>
  <c r="E37" i="2"/>
  <c r="E35" i="2"/>
  <c r="I34" i="2"/>
  <c r="H34" i="2"/>
  <c r="G34" i="2"/>
  <c r="E34" i="2"/>
  <c r="I33" i="2"/>
  <c r="H33" i="2"/>
  <c r="G33" i="2"/>
  <c r="E33" i="2"/>
  <c r="E27" i="2"/>
  <c r="E26" i="2"/>
  <c r="I25" i="2"/>
  <c r="H25" i="2"/>
  <c r="G25" i="2"/>
  <c r="E25" i="2"/>
  <c r="E23" i="2"/>
  <c r="I22" i="2"/>
  <c r="H22" i="2"/>
  <c r="G22" i="2"/>
  <c r="E22" i="2"/>
  <c r="E20" i="2"/>
  <c r="I19" i="2"/>
  <c r="H19" i="2"/>
  <c r="G19" i="2"/>
  <c r="E19" i="2"/>
  <c r="E17" i="2"/>
  <c r="I16" i="2"/>
  <c r="H16" i="2"/>
  <c r="G16" i="2"/>
  <c r="E16" i="2"/>
  <c r="E9" i="2"/>
  <c r="I8" i="2"/>
  <c r="I26" i="2" s="1"/>
  <c r="I43" i="2" s="1"/>
  <c r="H8" i="2"/>
  <c r="H26" i="2" s="1"/>
  <c r="H43" i="2" s="1"/>
  <c r="G8" i="2"/>
  <c r="G26" i="2" s="1"/>
  <c r="G43" i="2" s="1"/>
  <c r="E8" i="2"/>
  <c r="E4" i="2"/>
  <c r="I40" i="1"/>
  <c r="H40" i="1"/>
  <c r="G40" i="1"/>
  <c r="E40" i="1"/>
  <c r="D39" i="1"/>
  <c r="E38" i="1"/>
  <c r="I37" i="1"/>
  <c r="H37" i="1"/>
  <c r="G37" i="1"/>
  <c r="E37" i="1"/>
  <c r="D36" i="1"/>
  <c r="E35" i="1"/>
  <c r="G34" i="1"/>
  <c r="E34" i="1"/>
  <c r="I33" i="1"/>
  <c r="I34" i="1" s="1"/>
  <c r="H33" i="1"/>
  <c r="H34" i="1" s="1"/>
  <c r="G33" i="1"/>
  <c r="E33" i="1"/>
  <c r="E30" i="1"/>
  <c r="E26" i="1"/>
  <c r="I25" i="1"/>
  <c r="H25" i="1"/>
  <c r="G25" i="1"/>
  <c r="E25" i="1"/>
  <c r="E20" i="1"/>
  <c r="E19" i="1"/>
  <c r="I18" i="1"/>
  <c r="H18" i="1"/>
  <c r="G18" i="1"/>
  <c r="E18" i="1"/>
  <c r="E12" i="1"/>
  <c r="I11" i="1"/>
  <c r="I19" i="1" s="1"/>
  <c r="H11" i="1"/>
  <c r="H19" i="1" s="1"/>
  <c r="G11" i="1"/>
  <c r="G19" i="1" s="1"/>
  <c r="E11" i="1"/>
  <c r="E6" i="1"/>
  <c r="I41" i="1" l="1"/>
  <c r="G41" i="1"/>
  <c r="H41" i="1"/>
</calcChain>
</file>

<file path=xl/sharedStrings.xml><?xml version="1.0" encoding="utf-8"?>
<sst xmlns="http://schemas.openxmlformats.org/spreadsheetml/2006/main" count="324" uniqueCount="174">
  <si>
    <t>Anno 2022</t>
  </si>
  <si>
    <t>RaggruppamentoTitolo</t>
  </si>
  <si>
    <t>Titolo_ES_I_LIV</t>
  </si>
  <si>
    <t>CodiceCatMadre</t>
  </si>
  <si>
    <t>CategoriaMadre</t>
  </si>
  <si>
    <t>CodiceCat</t>
  </si>
  <si>
    <t>Categoria</t>
  </si>
  <si>
    <t>RESIDUI</t>
  </si>
  <si>
    <t>COMPETENZA</t>
  </si>
  <si>
    <t>CASSA</t>
  </si>
  <si>
    <t>AVANZO DI AMMINISTRAZIONE</t>
  </si>
  <si>
    <t>FONDO INIZIALE DI CASSA</t>
  </si>
  <si>
    <t>ENTRATE</t>
  </si>
  <si>
    <t>TITOLO I - ENTRATE CORRENTI</t>
  </si>
  <si>
    <t>1.2</t>
  </si>
  <si>
    <t>ENTRATE DERIVANTI DA TRASFERIMENTI CORRENTI</t>
  </si>
  <si>
    <t>1.2.1</t>
  </si>
  <si>
    <t>TRASFERIMENTI DA PARTE DELLO STATO</t>
  </si>
  <si>
    <t>1.2.2</t>
  </si>
  <si>
    <t>TRASFERIMENTI DA PARTE DELLE REGIONI</t>
  </si>
  <si>
    <t>1.2.3</t>
  </si>
  <si>
    <t>TRASFERIMENTI DA PARTE DEI COMUNI E DELLE PROVINCE</t>
  </si>
  <si>
    <t>1.2.4</t>
  </si>
  <si>
    <t>TRASFERIMENTI DA PARTE DI ALTRI ENTI DEL SETTORE PUBBLICO</t>
  </si>
  <si>
    <t xml:space="preserve">ENTRATE DERIVANTI DA TRASFERIMENTI CORRENTI </t>
  </si>
  <si>
    <t>1.3</t>
  </si>
  <si>
    <t>ALTRE ENTRATE</t>
  </si>
  <si>
    <t>1.3.1</t>
  </si>
  <si>
    <t>ENTRATE DERIVANTI DALLA VENDITA DI BENI E DALLA PRESTAZIONE DI SERVIZI</t>
  </si>
  <si>
    <t>1.3.2</t>
  </si>
  <si>
    <t>REDDITI E PROVENTI PATRIMONIALI</t>
  </si>
  <si>
    <t>1.3.3</t>
  </si>
  <si>
    <t>POSTE CORRETTIVE E COMPENSATIVE DI USCITE CORRENTI</t>
  </si>
  <si>
    <t>1.3.4</t>
  </si>
  <si>
    <t>ENTRATE NON CLASSIFICABILI IN ALTRE VOCI</t>
  </si>
  <si>
    <t>1.3.5</t>
  </si>
  <si>
    <t>ENTRATE DALL'UNIONE EUROPEA E ORGANISMI INTERNAZIONALI</t>
  </si>
  <si>
    <t xml:space="preserve">ALTRE ENTRATE </t>
  </si>
  <si>
    <t xml:space="preserve">TITOLO I - ENTRATE CORRENTI </t>
  </si>
  <si>
    <t>TITOLO II - ENTRATE IN CONTO CAPITALE</t>
  </si>
  <si>
    <t>2.1</t>
  </si>
  <si>
    <t>ENTRATE PER ALIENAZIONE DI BENI PATRIMONIALI E RISCOSSIONE DI CREDITI</t>
  </si>
  <si>
    <t>2.1.1</t>
  </si>
  <si>
    <t xml:space="preserve">ALIENAZIONE DI IMMOBILI E DIRITTI REALI </t>
  </si>
  <si>
    <t>2.1.2</t>
  </si>
  <si>
    <t>ALIENAZIONI DI IMMOBILIZZAZIONI TECNICHE</t>
  </si>
  <si>
    <t>2.1.3</t>
  </si>
  <si>
    <t>REALIZZO DI VALORI MOBILIARI</t>
  </si>
  <si>
    <t>2.1.4</t>
  </si>
  <si>
    <t>RISCOSSIONE CREDITI</t>
  </si>
  <si>
    <t xml:space="preserve">ENTRATE PER ALIENAZIONE DI BENI PATRIMONIALI E RISCOSSIONE DI CREDITI </t>
  </si>
  <si>
    <t>2.2</t>
  </si>
  <si>
    <t>ENTRATE DERIVANTI DA TRASFERIMENTI IN CONTO CAPITALE</t>
  </si>
  <si>
    <t>2.2.1</t>
  </si>
  <si>
    <t>TRASFERIMENTI DALLO STATO</t>
  </si>
  <si>
    <t>2.2.2</t>
  </si>
  <si>
    <t>TRASFERIMENTI DALLE REGIONI</t>
  </si>
  <si>
    <t xml:space="preserve">ENTRATE DERIVANTI DA TRASFERIMENTI IN CONTO CAPITALE </t>
  </si>
  <si>
    <t>2.2.4</t>
  </si>
  <si>
    <t>TRASFERIMENTI DA ALTRI ENTI DEL SETTORE PUBBLICO</t>
  </si>
  <si>
    <t>2.3</t>
  </si>
  <si>
    <t>ACCENSIONE DI MUTUI</t>
  </si>
  <si>
    <t>2.3.1</t>
  </si>
  <si>
    <t>ASSUNZIONE DI MUTUI</t>
  </si>
  <si>
    <t>2.3.2</t>
  </si>
  <si>
    <t>ASSUNZIONE DI ALTRI DEBITI FINANZIARI</t>
  </si>
  <si>
    <t xml:space="preserve">TITOLO II - ENTRATE IN CONTO CAPITALE </t>
  </si>
  <si>
    <t>CONTABILITA' SPECIALI</t>
  </si>
  <si>
    <t>TITOLO III - GESTIONI SPECIALI</t>
  </si>
  <si>
    <t>3.1</t>
  </si>
  <si>
    <t>ENTRATE GESTIONI SPECIALI</t>
  </si>
  <si>
    <t xml:space="preserve">TITOLO III - GESTIONI SPECIALI </t>
  </si>
  <si>
    <t>3.1.1</t>
  </si>
  <si>
    <t>TITOLO IV - PARTITE DI GIRO</t>
  </si>
  <si>
    <t>4.1</t>
  </si>
  <si>
    <t>ENTRATE AVENTI NATURA DI PARTITE DI GIRO</t>
  </si>
  <si>
    <t xml:space="preserve">TITOLO IV - PARTITE DI GIRO </t>
  </si>
  <si>
    <t>4.1.1</t>
  </si>
  <si>
    <t>Totale complessivo</t>
  </si>
  <si>
    <t>TOTALE ENTRATE AGENZIA</t>
  </si>
  <si>
    <t>Rappresentazione sintetica entrate del Bilancio finanziario redatto ai sensi del DPR 97/2003</t>
  </si>
  <si>
    <t>Categ+A:DoriaMadre</t>
  </si>
  <si>
    <t>USCITE</t>
  </si>
  <si>
    <t>TITOLO I - USCITE CORRENTI</t>
  </si>
  <si>
    <t>1.1</t>
  </si>
  <si>
    <t>FUNZIONAMENTO</t>
  </si>
  <si>
    <t>1.1.1</t>
  </si>
  <si>
    <t>USCITE PER GLI ORGANI DELL'ENTE</t>
  </si>
  <si>
    <t>1.1.2</t>
  </si>
  <si>
    <t>ONERI PER IL PERSONALE IN ATTIVITA' DI SERVIZIO</t>
  </si>
  <si>
    <t>1.1.3</t>
  </si>
  <si>
    <t>USCITE PER L'ACQUISTO DI BENI DI CONSUMO E SERVIZI</t>
  </si>
  <si>
    <t xml:space="preserve">FUNZIONAMENTO </t>
  </si>
  <si>
    <t>INTERVENTI DIVERSI</t>
  </si>
  <si>
    <t xml:space="preserve">1.2.1 </t>
  </si>
  <si>
    <t>USCITE PER PRESTAZIONI ISTITUZIONALI</t>
  </si>
  <si>
    <t>TRASFERIMENTI PASSIVI</t>
  </si>
  <si>
    <t>ONERI FINANZIARI</t>
  </si>
  <si>
    <t>ONERI TRIBUTARI</t>
  </si>
  <si>
    <t>1.2.5</t>
  </si>
  <si>
    <t>POSTE CORRETTIVE E COMPENSATIVE DI ENTRATE CORRENTI</t>
  </si>
  <si>
    <t>1.2.6</t>
  </si>
  <si>
    <t>USCITE NON CLASSIFICABILI IN ALTRE VOCI</t>
  </si>
  <si>
    <t xml:space="preserve">INTERVENTI DIVERSI </t>
  </si>
  <si>
    <t>AGENZIA USCITE</t>
  </si>
  <si>
    <t>ONERI COMUNI</t>
  </si>
  <si>
    <t>FONDO DI RISERVA</t>
  </si>
  <si>
    <t>1.4</t>
  </si>
  <si>
    <t>ACCANTONAMENTO AL TRATTAMENTO DI FINE RAPPORTO</t>
  </si>
  <si>
    <t>1.4.2</t>
  </si>
  <si>
    <t>ACCANTONAMENTO A FONDO RISCHI ED ONERI</t>
  </si>
  <si>
    <t>1.5</t>
  </si>
  <si>
    <t>1.5.1</t>
  </si>
  <si>
    <t xml:space="preserve">TITOLO I - USCITE CORRENTI </t>
  </si>
  <si>
    <t>TITOLO II - USCITE IN CONTO CAPITALE</t>
  </si>
  <si>
    <t>INVESTIMENTI</t>
  </si>
  <si>
    <t>ACQUISIZIONE DI BENI AD USO DUREVOLE ED OPERE IMMOBILIARI</t>
  </si>
  <si>
    <t>ACQUISIZIONE DI IMMOBILIZZAZIONI TECNICHE</t>
  </si>
  <si>
    <t>PARTECIPAZIONI E ACQUISTO DI VALORI MOBILIARI</t>
  </si>
  <si>
    <t>CONCESSIONI DI CREDITI ED ANTICIPAZIONI</t>
  </si>
  <si>
    <t>2.1.5</t>
  </si>
  <si>
    <t>INDENNITA' DI ANZIANITA' E SIMILARI AL PERSONALE CESSATO DAL SERVIZIO</t>
  </si>
  <si>
    <t xml:space="preserve">INVESTIMENTI </t>
  </si>
  <si>
    <t xml:space="preserve">TITOLO II - USCITE IN CONTO CAPITALE </t>
  </si>
  <si>
    <t>USCITE GESTIONI SPECIALI</t>
  </si>
  <si>
    <t xml:space="preserve">USCITE GESTIONI SPECIALI </t>
  </si>
  <si>
    <t>TITOLO III - GESTIONI SPECIALI Totale</t>
  </si>
  <si>
    <t>USCITE AVENTI NATURA DI PARTITE DI GIRO</t>
  </si>
  <si>
    <t xml:space="preserve">USCITE AVENTI NATURA DI PARTITE DI GIRO </t>
  </si>
  <si>
    <t>TITOLO IV - PARTITE DI GIRO Totale</t>
  </si>
  <si>
    <t>TOTALE USCITE AGENZIA</t>
  </si>
  <si>
    <t xml:space="preserve">              CONTO ECONOMICO 2022 IN FORMATO SINTETICO (di cui all'art. 8, comma 1, D.L. 66/2014)</t>
  </si>
  <si>
    <t>CONTO ECONOMICO SECONDO IL PROSPETTO CIVILISTICO</t>
  </si>
  <si>
    <t>CONSUNTIVO 2022</t>
  </si>
  <si>
    <t>A) VALORE DELLA PRODUZIONE</t>
  </si>
  <si>
    <t>B) COSTI DELLA PRODUZIONE</t>
  </si>
  <si>
    <t>DIFFERENZA TRA VALORE E COSTI DELLA PRODUZIONE (A-B)</t>
  </si>
  <si>
    <t>C) PROVENTI E ONERI FINANZIARI</t>
  </si>
  <si>
    <t>D) RETTIFICHE DI VALORE DI ATTIVITA' FINANZIARIE</t>
  </si>
  <si>
    <t>Risultato prima delle imposte (A-B+/-C+/-D+/-E)</t>
  </si>
  <si>
    <t>Imposte dell'esercizio</t>
  </si>
  <si>
    <t>Avanzo/Disavanzo/Pareggio Economico</t>
  </si>
  <si>
    <t xml:space="preserve">            STATO PATRIMONIALE 2022 IN FORMATO SINTETICO (di cui all'art. 8, comma 1,D.L. 66/2014)</t>
  </si>
  <si>
    <t>ATTIVO</t>
  </si>
  <si>
    <t>Valori in euro</t>
  </si>
  <si>
    <t>PASSIVO</t>
  </si>
  <si>
    <t>A) Crediti verso lo Stato ed altri Enti pubblici per la partecipazine al Patrimonio iniziale</t>
  </si>
  <si>
    <t>A) Patrimonio Netto</t>
  </si>
  <si>
    <t>B) Immobilizzazioni</t>
  </si>
  <si>
    <t>Capitale</t>
  </si>
  <si>
    <t>Immobilizzazioni immateriali</t>
  </si>
  <si>
    <t>Fondo di dotazione</t>
  </si>
  <si>
    <t>Immobilizzazioni materiali</t>
  </si>
  <si>
    <t>Riserve</t>
  </si>
  <si>
    <t>Immobilizzazioni finanziarie</t>
  </si>
  <si>
    <t>Avanzo/disavanzo portati a nuovo</t>
  </si>
  <si>
    <t>Totale</t>
  </si>
  <si>
    <t>Avanzo/disavanzo d'esercizio</t>
  </si>
  <si>
    <t>C) Attivo circolante</t>
  </si>
  <si>
    <t xml:space="preserve">Totale </t>
  </si>
  <si>
    <t>Rimanenze</t>
  </si>
  <si>
    <t>Residui attivi e crediti</t>
  </si>
  <si>
    <t>B) Contributi in conto capitale</t>
  </si>
  <si>
    <t>Attività finanziarie</t>
  </si>
  <si>
    <t>C) Fondi per rischi e oneri e altri Fondi</t>
  </si>
  <si>
    <t>Disponibilità liquide</t>
  </si>
  <si>
    <t>1) per trattamento di quiescenza e obblighi simili</t>
  </si>
  <si>
    <t>3) Altri fondi</t>
  </si>
  <si>
    <t>D) Trattamento di fine rapporto di lavoro subordinato</t>
  </si>
  <si>
    <t>E) Residui passivi e debiti</t>
  </si>
  <si>
    <t>D) Ratei e risconti</t>
  </si>
  <si>
    <t>F) Ratei e risconti</t>
  </si>
  <si>
    <t>Totale attivo</t>
  </si>
  <si>
    <t>Totale passivo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</si>
</sst>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 &quot;* #,##0&quot;   &quot;;&quot;-&quot;* #,##0&quot;   &quot;;&quot; &quot;* &quot;-&quot;#&quot;   &quot;;&quot; &quot;@&quot; &quot;"/>
    <numFmt numFmtId="165" formatCode="&quot; &quot;* #,##0.00&quot;   &quot;;&quot;-&quot;* #,##0.00&quot;   &quot;;&quot; &quot;* &quot;-&quot;#&quot;   &quot;;&quot; &quot;@&quot; &quot;"/>
  </numFmts>
  <fonts count="9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9"/>
      <color rgb="FF000000"/>
      <name val="Calibri Light"/>
      <family val="2"/>
    </font>
    <font>
      <b/>
      <sz val="9"/>
      <color rgb="FF000000"/>
      <name val="Calibri Light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C4D79B"/>
        <bgColor rgb="FFC4D79B"/>
      </patternFill>
    </fill>
    <fill>
      <patternFill patternType="solid">
        <fgColor rgb="FFF2DCDB"/>
        <bgColor rgb="FFF2DCDB"/>
      </patternFill>
    </fill>
    <fill>
      <patternFill patternType="solid">
        <fgColor rgb="FFC9C9C9"/>
        <bgColor rgb="FFC9C9C9"/>
      </patternFill>
    </fill>
    <fill>
      <patternFill patternType="solid">
        <fgColor rgb="FFFFFFCC"/>
        <bgColor rgb="FFFFFFCC"/>
      </patternFill>
    </fill>
    <fill>
      <patternFill patternType="solid">
        <fgColor rgb="FFD8E4BC"/>
        <bgColor rgb="FFD8E4BC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 style="thin">
        <color rgb="FFC0C0C0"/>
      </top>
      <bottom/>
      <diagonal/>
    </border>
    <border>
      <left style="thin">
        <color rgb="FF00000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C0C0C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C0C0C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C0C0C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Border="0" applyProtection="0"/>
    <xf numFmtId="0" fontId="1" fillId="0" borderId="0" applyNumberFormat="0" applyFon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</cellStyleXfs>
  <cellXfs count="138">
    <xf numFmtId="0" fontId="0" fillId="0" borderId="0" xfId="0"/>
    <xf numFmtId="0" fontId="3" fillId="0" borderId="0" xfId="3" applyFont="1" applyFill="1" applyAlignment="1">
      <alignment vertical="center"/>
    </xf>
    <xf numFmtId="0" fontId="3" fillId="2" borderId="0" xfId="3" applyFont="1" applyFill="1" applyAlignment="1">
      <alignment vertical="center"/>
    </xf>
    <xf numFmtId="3" fontId="3" fillId="0" borderId="0" xfId="3" applyNumberFormat="1" applyFont="1" applyFill="1" applyAlignment="1">
      <alignment vertical="center"/>
    </xf>
    <xf numFmtId="0" fontId="3" fillId="3" borderId="1" xfId="5" applyFont="1" applyFill="1" applyBorder="1" applyAlignment="1">
      <alignment horizontal="center" vertical="center"/>
    </xf>
    <xf numFmtId="0" fontId="3" fillId="2" borderId="1" xfId="5" applyFont="1" applyFill="1" applyBorder="1" applyAlignment="1">
      <alignment horizontal="center" vertical="center"/>
    </xf>
    <xf numFmtId="0" fontId="3" fillId="3" borderId="2" xfId="5" applyFont="1" applyFill="1" applyBorder="1" applyAlignment="1">
      <alignment vertical="center"/>
    </xf>
    <xf numFmtId="3" fontId="4" fillId="3" borderId="3" xfId="5" applyNumberFormat="1" applyFont="1" applyFill="1" applyBorder="1" applyAlignment="1">
      <alignment horizontal="center" vertical="center"/>
    </xf>
    <xf numFmtId="0" fontId="3" fillId="0" borderId="4" xfId="5" applyFont="1" applyFill="1" applyBorder="1" applyAlignment="1">
      <alignment vertical="center" wrapText="1"/>
    </xf>
    <xf numFmtId="0" fontId="3" fillId="0" borderId="5" xfId="5" applyFont="1" applyFill="1" applyBorder="1" applyAlignment="1">
      <alignment vertical="center" wrapText="1"/>
    </xf>
    <xf numFmtId="0" fontId="3" fillId="0" borderId="6" xfId="5" applyFont="1" applyFill="1" applyBorder="1" applyAlignment="1">
      <alignment vertical="center" wrapText="1"/>
    </xf>
    <xf numFmtId="0" fontId="4" fillId="2" borderId="7" xfId="5" applyFont="1" applyFill="1" applyBorder="1" applyAlignment="1">
      <alignment vertical="center" wrapText="1"/>
    </xf>
    <xf numFmtId="3" fontId="3" fillId="0" borderId="2" xfId="1" applyNumberFormat="1" applyFont="1" applyFill="1" applyBorder="1" applyAlignment="1">
      <alignment vertical="center"/>
    </xf>
    <xf numFmtId="3" fontId="3" fillId="0" borderId="6" xfId="1" applyNumberFormat="1" applyFont="1" applyFill="1" applyBorder="1" applyAlignment="1">
      <alignment horizontal="right" wrapText="1"/>
    </xf>
    <xf numFmtId="3" fontId="3" fillId="0" borderId="8" xfId="1" applyNumberFormat="1" applyFont="1" applyFill="1" applyBorder="1" applyAlignment="1">
      <alignment horizontal="right" wrapText="1"/>
    </xf>
    <xf numFmtId="0" fontId="3" fillId="0" borderId="9" xfId="5" applyFont="1" applyFill="1" applyBorder="1" applyAlignment="1">
      <alignment vertical="center" wrapText="1"/>
    </xf>
    <xf numFmtId="0" fontId="3" fillId="0" borderId="10" xfId="5" applyFont="1" applyFill="1" applyBorder="1" applyAlignment="1">
      <alignment vertical="center" wrapText="1"/>
    </xf>
    <xf numFmtId="0" fontId="3" fillId="0" borderId="11" xfId="5" applyFont="1" applyFill="1" applyBorder="1" applyAlignment="1">
      <alignment vertical="center" wrapText="1"/>
    </xf>
    <xf numFmtId="0" fontId="4" fillId="2" borderId="12" xfId="5" applyFont="1" applyFill="1" applyBorder="1" applyAlignment="1">
      <alignment vertical="center" wrapText="1"/>
    </xf>
    <xf numFmtId="3" fontId="3" fillId="0" borderId="13" xfId="1" applyNumberFormat="1" applyFont="1" applyFill="1" applyBorder="1" applyAlignment="1">
      <alignment vertical="center"/>
    </xf>
    <xf numFmtId="3" fontId="3" fillId="0" borderId="11" xfId="1" applyNumberFormat="1" applyFont="1" applyFill="1" applyBorder="1" applyAlignment="1">
      <alignment horizontal="right" wrapText="1"/>
    </xf>
    <xf numFmtId="3" fontId="3" fillId="0" borderId="14" xfId="1" applyNumberFormat="1" applyFont="1" applyFill="1" applyBorder="1" applyAlignment="1">
      <alignment horizontal="right" wrapText="1"/>
    </xf>
    <xf numFmtId="0" fontId="3" fillId="0" borderId="0" xfId="5" applyFont="1" applyFill="1" applyAlignment="1">
      <alignment vertical="center" wrapText="1"/>
    </xf>
    <xf numFmtId="0" fontId="3" fillId="2" borderId="0" xfId="5" applyFont="1" applyFill="1" applyAlignment="1">
      <alignment vertical="center" wrapText="1"/>
    </xf>
    <xf numFmtId="0" fontId="4" fillId="0" borderId="0" xfId="5" applyFont="1" applyFill="1" applyAlignment="1">
      <alignment vertical="center"/>
    </xf>
    <xf numFmtId="3" fontId="3" fillId="2" borderId="0" xfId="1" applyNumberFormat="1" applyFont="1" applyFill="1" applyAlignment="1">
      <alignment horizontal="center"/>
    </xf>
    <xf numFmtId="0" fontId="3" fillId="0" borderId="15" xfId="5" applyFont="1" applyFill="1" applyBorder="1" applyAlignment="1">
      <alignment vertical="center" wrapText="1"/>
    </xf>
    <xf numFmtId="0" fontId="3" fillId="2" borderId="16" xfId="5" applyFont="1" applyFill="1" applyBorder="1" applyAlignment="1">
      <alignment vertical="center" wrapText="1"/>
    </xf>
    <xf numFmtId="0" fontId="3" fillId="0" borderId="1" xfId="5" applyFont="1" applyFill="1" applyBorder="1" applyAlignment="1">
      <alignment vertical="center" wrapText="1"/>
    </xf>
    <xf numFmtId="3" fontId="3" fillId="0" borderId="1" xfId="1" applyNumberFormat="1" applyFont="1" applyFill="1" applyBorder="1" applyAlignment="1">
      <alignment horizontal="right" wrapText="1"/>
    </xf>
    <xf numFmtId="0" fontId="3" fillId="2" borderId="5" xfId="5" applyFont="1" applyFill="1" applyBorder="1" applyAlignment="1">
      <alignment vertical="center" wrapText="1"/>
    </xf>
    <xf numFmtId="0" fontId="4" fillId="0" borderId="4" xfId="5" applyFont="1" applyFill="1" applyBorder="1" applyAlignment="1">
      <alignment vertical="center" wrapText="1"/>
    </xf>
    <xf numFmtId="0" fontId="4" fillId="2" borderId="5" xfId="5" applyFont="1" applyFill="1" applyBorder="1" applyAlignment="1">
      <alignment vertical="center" wrapText="1"/>
    </xf>
    <xf numFmtId="0" fontId="4" fillId="4" borderId="17" xfId="5" applyFont="1" applyFill="1" applyBorder="1" applyAlignment="1">
      <alignment vertical="center"/>
    </xf>
    <xf numFmtId="0" fontId="4" fillId="4" borderId="18" xfId="5" applyFont="1" applyFill="1" applyBorder="1" applyAlignment="1">
      <alignment vertical="center"/>
    </xf>
    <xf numFmtId="3" fontId="4" fillId="4" borderId="1" xfId="1" applyNumberFormat="1" applyFont="1" applyFill="1" applyBorder="1" applyAlignment="1">
      <alignment horizontal="right" vertical="center" wrapText="1"/>
    </xf>
    <xf numFmtId="0" fontId="4" fillId="0" borderId="0" xfId="3" applyFont="1" applyFill="1" applyAlignment="1">
      <alignment vertical="center"/>
    </xf>
    <xf numFmtId="0" fontId="4" fillId="2" borderId="4" xfId="5" applyFont="1" applyFill="1" applyBorder="1" applyAlignment="1">
      <alignment vertical="center" wrapText="1"/>
    </xf>
    <xf numFmtId="0" fontId="4" fillId="0" borderId="19" xfId="5" applyFont="1" applyFill="1" applyBorder="1" applyAlignment="1">
      <alignment vertical="center"/>
    </xf>
    <xf numFmtId="0" fontId="4" fillId="0" borderId="20" xfId="5" applyFont="1" applyFill="1" applyBorder="1" applyAlignment="1">
      <alignment vertical="center"/>
    </xf>
    <xf numFmtId="3" fontId="3" fillId="2" borderId="3" xfId="1" applyNumberFormat="1" applyFont="1" applyFill="1" applyBorder="1" applyAlignment="1">
      <alignment horizontal="center"/>
    </xf>
    <xf numFmtId="0" fontId="4" fillId="4" borderId="1" xfId="5" applyFont="1" applyFill="1" applyBorder="1" applyAlignment="1">
      <alignment vertical="center"/>
    </xf>
    <xf numFmtId="0" fontId="4" fillId="0" borderId="9" xfId="5" applyFont="1" applyFill="1" applyBorder="1" applyAlignment="1">
      <alignment vertical="center" wrapText="1"/>
    </xf>
    <xf numFmtId="0" fontId="4" fillId="2" borderId="10" xfId="5" applyFont="1" applyFill="1" applyBorder="1" applyAlignment="1">
      <alignment vertical="center" wrapText="1"/>
    </xf>
    <xf numFmtId="0" fontId="4" fillId="5" borderId="1" xfId="5" applyFont="1" applyFill="1" applyBorder="1" applyAlignment="1">
      <alignment vertical="center"/>
    </xf>
    <xf numFmtId="3" fontId="4" fillId="5" borderId="1" xfId="1" applyNumberFormat="1" applyFont="1" applyFill="1" applyBorder="1" applyAlignment="1">
      <alignment horizontal="right" vertical="center" wrapText="1"/>
    </xf>
    <xf numFmtId="0" fontId="4" fillId="0" borderId="0" xfId="5" applyFont="1" applyFill="1" applyAlignment="1">
      <alignment vertical="center" wrapText="1"/>
    </xf>
    <xf numFmtId="0" fontId="4" fillId="2" borderId="0" xfId="5" applyFont="1" applyFill="1" applyAlignment="1">
      <alignment vertical="center" wrapText="1"/>
    </xf>
    <xf numFmtId="0" fontId="4" fillId="0" borderId="21" xfId="5" applyFont="1" applyFill="1" applyBorder="1" applyAlignment="1">
      <alignment vertical="center"/>
    </xf>
    <xf numFmtId="0" fontId="5" fillId="0" borderId="15" xfId="4" applyFont="1" applyFill="1" applyBorder="1" applyAlignment="1">
      <alignment wrapText="1"/>
    </xf>
    <xf numFmtId="0" fontId="5" fillId="0" borderId="16" xfId="4" applyFont="1" applyFill="1" applyBorder="1" applyAlignment="1">
      <alignment wrapText="1"/>
    </xf>
    <xf numFmtId="0" fontId="5" fillId="0" borderId="1" xfId="4" applyFont="1" applyFill="1" applyBorder="1" applyAlignment="1">
      <alignment wrapText="1"/>
    </xf>
    <xf numFmtId="0" fontId="3" fillId="0" borderId="1" xfId="3" applyFont="1" applyFill="1" applyBorder="1" applyAlignment="1">
      <alignment vertical="center"/>
    </xf>
    <xf numFmtId="0" fontId="5" fillId="0" borderId="4" xfId="4" applyFont="1" applyFill="1" applyBorder="1" applyAlignment="1">
      <alignment wrapText="1"/>
    </xf>
    <xf numFmtId="0" fontId="5" fillId="0" borderId="5" xfId="4" applyFont="1" applyFill="1" applyBorder="1" applyAlignment="1">
      <alignment wrapText="1"/>
    </xf>
    <xf numFmtId="0" fontId="6" fillId="0" borderId="4" xfId="4" applyFont="1" applyFill="1" applyBorder="1" applyAlignment="1">
      <alignment wrapText="1"/>
    </xf>
    <xf numFmtId="3" fontId="3" fillId="4" borderId="13" xfId="1" applyNumberFormat="1" applyFont="1" applyFill="1" applyBorder="1" applyAlignment="1">
      <alignment horizontal="right" vertical="center" wrapText="1"/>
    </xf>
    <xf numFmtId="3" fontId="3" fillId="6" borderId="13" xfId="1" applyNumberFormat="1" applyFont="1" applyFill="1" applyBorder="1" applyAlignment="1">
      <alignment horizontal="right" vertical="center" wrapText="1"/>
    </xf>
    <xf numFmtId="0" fontId="4" fillId="5" borderId="17" xfId="5" applyFont="1" applyFill="1" applyBorder="1" applyAlignment="1">
      <alignment vertical="center"/>
    </xf>
    <xf numFmtId="0" fontId="4" fillId="5" borderId="18" xfId="5" applyFont="1" applyFill="1" applyBorder="1" applyAlignment="1">
      <alignment vertical="center"/>
    </xf>
    <xf numFmtId="0" fontId="3" fillId="2" borderId="4" xfId="5" applyFont="1" applyFill="1" applyBorder="1" applyAlignment="1">
      <alignment vertical="center" wrapText="1"/>
    </xf>
    <xf numFmtId="0" fontId="4" fillId="0" borderId="22" xfId="5" applyFont="1" applyFill="1" applyBorder="1" applyAlignment="1">
      <alignment vertical="center"/>
    </xf>
    <xf numFmtId="0" fontId="4" fillId="0" borderId="23" xfId="5" applyFont="1" applyFill="1" applyBorder="1" applyAlignment="1">
      <alignment vertical="center"/>
    </xf>
    <xf numFmtId="3" fontId="4" fillId="0" borderId="24" xfId="1" applyNumberFormat="1" applyFont="1" applyFill="1" applyBorder="1" applyAlignment="1">
      <alignment horizontal="right" vertical="center" wrapText="1"/>
    </xf>
    <xf numFmtId="3" fontId="3" fillId="0" borderId="4" xfId="1" applyNumberFormat="1" applyFont="1" applyFill="1" applyBorder="1" applyAlignment="1">
      <alignment horizontal="right" wrapText="1"/>
    </xf>
    <xf numFmtId="0" fontId="3" fillId="0" borderId="17" xfId="5" applyFont="1" applyFill="1" applyBorder="1" applyAlignment="1">
      <alignment vertical="center" wrapText="1"/>
    </xf>
    <xf numFmtId="0" fontId="4" fillId="2" borderId="0" xfId="3" applyFont="1" applyFill="1" applyAlignment="1">
      <alignment vertical="center"/>
    </xf>
    <xf numFmtId="3" fontId="4" fillId="5" borderId="13" xfId="1" applyNumberFormat="1" applyFont="1" applyFill="1" applyBorder="1" applyAlignment="1">
      <alignment horizontal="right" vertical="center" wrapText="1"/>
    </xf>
    <xf numFmtId="0" fontId="4" fillId="7" borderId="17" xfId="3" applyFont="1" applyFill="1" applyBorder="1" applyAlignment="1">
      <alignment vertical="center"/>
    </xf>
    <xf numFmtId="0" fontId="4" fillId="7" borderId="18" xfId="3" applyFont="1" applyFill="1" applyBorder="1" applyAlignment="1">
      <alignment vertical="center"/>
    </xf>
    <xf numFmtId="3" fontId="4" fillId="7" borderId="1" xfId="1" applyNumberFormat="1" applyFont="1" applyFill="1" applyBorder="1" applyAlignment="1">
      <alignment vertical="center"/>
    </xf>
    <xf numFmtId="1" fontId="4" fillId="2" borderId="1" xfId="3" applyNumberFormat="1" applyFont="1" applyFill="1" applyBorder="1" applyAlignment="1">
      <alignment horizontal="center" vertical="center"/>
    </xf>
    <xf numFmtId="0" fontId="7" fillId="2" borderId="7" xfId="3" applyFont="1" applyFill="1" applyBorder="1" applyAlignment="1">
      <alignment horizontal="left" vertical="center"/>
    </xf>
    <xf numFmtId="0" fontId="3" fillId="0" borderId="0" xfId="3" applyFont="1" applyFill="1" applyAlignment="1">
      <alignment horizontal="left" vertical="center"/>
    </xf>
    <xf numFmtId="4" fontId="3" fillId="0" borderId="0" xfId="3" applyNumberFormat="1" applyFont="1" applyFill="1" applyAlignment="1">
      <alignment vertical="center"/>
    </xf>
    <xf numFmtId="0" fontId="3" fillId="3" borderId="1" xfId="5" applyFont="1" applyFill="1" applyBorder="1" applyAlignment="1">
      <alignment horizontal="left" vertical="center"/>
    </xf>
    <xf numFmtId="0" fontId="3" fillId="3" borderId="17" xfId="5" applyFont="1" applyFill="1" applyBorder="1" applyAlignment="1">
      <alignment horizontal="left" vertical="center"/>
    </xf>
    <xf numFmtId="4" fontId="4" fillId="3" borderId="13" xfId="5" applyNumberFormat="1" applyFont="1" applyFill="1" applyBorder="1" applyAlignment="1">
      <alignment horizontal="center" vertical="center"/>
    </xf>
    <xf numFmtId="4" fontId="4" fillId="3" borderId="25" xfId="5" applyNumberFormat="1" applyFont="1" applyFill="1" applyBorder="1" applyAlignment="1">
      <alignment horizontal="center" vertical="center"/>
    </xf>
    <xf numFmtId="0" fontId="3" fillId="2" borderId="0" xfId="5" applyFont="1" applyFill="1" applyAlignment="1">
      <alignment horizontal="center" vertical="center"/>
    </xf>
    <xf numFmtId="0" fontId="4" fillId="2" borderId="7" xfId="5" applyFont="1" applyFill="1" applyBorder="1" applyAlignment="1">
      <alignment vertical="center"/>
    </xf>
    <xf numFmtId="4" fontId="3" fillId="2" borderId="0" xfId="5" applyNumberFormat="1" applyFont="1" applyFill="1" applyAlignment="1">
      <alignment horizontal="center" vertical="center"/>
    </xf>
    <xf numFmtId="0" fontId="3" fillId="0" borderId="1" xfId="6" applyFont="1" applyFill="1" applyBorder="1" applyAlignment="1">
      <alignment vertical="center"/>
    </xf>
    <xf numFmtId="0" fontId="4" fillId="0" borderId="5" xfId="5" applyFont="1" applyFill="1" applyBorder="1" applyAlignment="1">
      <alignment vertical="center" wrapText="1"/>
    </xf>
    <xf numFmtId="0" fontId="4" fillId="8" borderId="1" xfId="5" applyFont="1" applyFill="1" applyBorder="1" applyAlignment="1">
      <alignment vertical="center"/>
    </xf>
    <xf numFmtId="3" fontId="3" fillId="8" borderId="1" xfId="1" applyNumberFormat="1" applyFont="1" applyFill="1" applyBorder="1" applyAlignment="1">
      <alignment horizontal="right" vertical="center" wrapText="1"/>
    </xf>
    <xf numFmtId="0" fontId="4" fillId="2" borderId="19" xfId="5" applyFont="1" applyFill="1" applyBorder="1" applyAlignment="1">
      <alignment vertical="center"/>
    </xf>
    <xf numFmtId="0" fontId="4" fillId="2" borderId="20" xfId="5" applyFont="1" applyFill="1" applyBorder="1" applyAlignment="1">
      <alignment vertical="center"/>
    </xf>
    <xf numFmtId="3" fontId="3" fillId="0" borderId="24" xfId="1" applyNumberFormat="1" applyFont="1" applyFill="1" applyBorder="1" applyAlignment="1">
      <alignment horizontal="right" vertical="center" wrapText="1"/>
    </xf>
    <xf numFmtId="0" fontId="4" fillId="2" borderId="22" xfId="5" applyFont="1" applyFill="1" applyBorder="1" applyAlignment="1">
      <alignment vertical="center"/>
    </xf>
    <xf numFmtId="0" fontId="4" fillId="2" borderId="23" xfId="5" applyFont="1" applyFill="1" applyBorder="1" applyAlignment="1">
      <alignment vertical="center"/>
    </xf>
    <xf numFmtId="0" fontId="3" fillId="0" borderId="4" xfId="7" applyFont="1" applyFill="1" applyBorder="1" applyAlignment="1">
      <alignment vertical="center" wrapText="1"/>
    </xf>
    <xf numFmtId="0" fontId="3" fillId="0" borderId="5" xfId="7" applyFont="1" applyFill="1" applyBorder="1" applyAlignment="1">
      <alignment vertical="center" wrapText="1"/>
    </xf>
    <xf numFmtId="0" fontId="3" fillId="0" borderId="1" xfId="7" applyFont="1" applyFill="1" applyBorder="1" applyAlignment="1">
      <alignment vertical="center"/>
    </xf>
    <xf numFmtId="3" fontId="3" fillId="0" borderId="1" xfId="1" applyNumberFormat="1" applyFont="1" applyFill="1" applyBorder="1" applyAlignment="1">
      <alignment horizontal="right" vertical="center" wrapText="1"/>
    </xf>
    <xf numFmtId="0" fontId="3" fillId="2" borderId="1" xfId="6" applyFont="1" applyFill="1" applyBorder="1" applyAlignment="1">
      <alignment vertical="center"/>
    </xf>
    <xf numFmtId="0" fontId="3" fillId="0" borderId="1" xfId="5" applyFont="1" applyFill="1" applyBorder="1" applyAlignment="1">
      <alignment vertical="center"/>
    </xf>
    <xf numFmtId="3" fontId="3" fillId="2" borderId="1" xfId="1" applyNumberFormat="1" applyFont="1" applyFill="1" applyBorder="1" applyAlignment="1">
      <alignment horizontal="right" vertical="center" wrapText="1"/>
    </xf>
    <xf numFmtId="3" fontId="3" fillId="5" borderId="1" xfId="1" applyNumberFormat="1" applyFont="1" applyFill="1" applyBorder="1" applyAlignment="1">
      <alignment horizontal="right" vertical="center" wrapText="1"/>
    </xf>
    <xf numFmtId="0" fontId="4" fillId="2" borderId="1" xfId="5" applyFont="1" applyFill="1" applyBorder="1" applyAlignment="1">
      <alignment vertical="center"/>
    </xf>
    <xf numFmtId="0" fontId="4" fillId="2" borderId="17" xfId="5" applyFont="1" applyFill="1" applyBorder="1" applyAlignment="1">
      <alignment vertical="center"/>
    </xf>
    <xf numFmtId="3" fontId="3" fillId="0" borderId="0" xfId="1" applyNumberFormat="1" applyFont="1" applyFill="1" applyAlignment="1">
      <alignment horizontal="right" vertical="center" wrapText="1"/>
    </xf>
    <xf numFmtId="0" fontId="4" fillId="2" borderId="0" xfId="5" applyFont="1" applyFill="1" applyAlignment="1">
      <alignment vertical="center"/>
    </xf>
    <xf numFmtId="3" fontId="3" fillId="2" borderId="0" xfId="1" applyNumberFormat="1" applyFont="1" applyFill="1" applyAlignment="1">
      <alignment horizontal="center" vertical="center"/>
    </xf>
    <xf numFmtId="0" fontId="3" fillId="0" borderId="1" xfId="5" applyFont="1" applyFill="1" applyBorder="1" applyAlignment="1">
      <alignment horizontal="left" vertical="center"/>
    </xf>
    <xf numFmtId="0" fontId="4" fillId="0" borderId="1" xfId="5" applyFont="1" applyFill="1" applyBorder="1" applyAlignment="1">
      <alignment vertical="center"/>
    </xf>
    <xf numFmtId="0" fontId="4" fillId="2" borderId="18" xfId="5" applyFont="1" applyFill="1" applyBorder="1" applyAlignment="1">
      <alignment vertical="center"/>
    </xf>
    <xf numFmtId="3" fontId="3" fillId="2" borderId="3" xfId="1" applyNumberFormat="1" applyFont="1" applyFill="1" applyBorder="1" applyAlignment="1">
      <alignment horizontal="center" vertical="center"/>
    </xf>
    <xf numFmtId="0" fontId="4" fillId="7" borderId="17" xfId="5" applyFont="1" applyFill="1" applyBorder="1" applyAlignment="1">
      <alignment vertical="center"/>
    </xf>
    <xf numFmtId="0" fontId="4" fillId="7" borderId="18" xfId="5" applyFont="1" applyFill="1" applyBorder="1" applyAlignment="1">
      <alignment vertical="center"/>
    </xf>
    <xf numFmtId="3" fontId="4" fillId="7" borderId="1" xfId="1" applyNumberFormat="1" applyFont="1" applyFill="1" applyBorder="1" applyAlignment="1">
      <alignment horizontal="right" vertical="center" wrapText="1"/>
    </xf>
    <xf numFmtId="0" fontId="7" fillId="2" borderId="0" xfId="2" applyFont="1" applyFill="1" applyAlignment="1">
      <alignment vertical="center"/>
    </xf>
    <xf numFmtId="0" fontId="8" fillId="2" borderId="0" xfId="0" applyFont="1" applyFill="1"/>
    <xf numFmtId="0" fontId="7" fillId="2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  <xf numFmtId="0" fontId="8" fillId="2" borderId="26" xfId="2" applyFont="1" applyFill="1" applyBorder="1" applyAlignment="1">
      <alignment vertical="center"/>
    </xf>
    <xf numFmtId="3" fontId="8" fillId="2" borderId="2" xfId="2" applyNumberFormat="1" applyFont="1" applyFill="1" applyBorder="1" applyAlignment="1">
      <alignment vertical="center"/>
    </xf>
    <xf numFmtId="3" fontId="8" fillId="2" borderId="3" xfId="2" applyNumberFormat="1" applyFont="1" applyFill="1" applyBorder="1" applyAlignment="1">
      <alignment vertical="center"/>
    </xf>
    <xf numFmtId="0" fontId="7" fillId="2" borderId="26" xfId="2" applyFont="1" applyFill="1" applyBorder="1" applyAlignment="1">
      <alignment vertical="center"/>
    </xf>
    <xf numFmtId="3" fontId="7" fillId="2" borderId="3" xfId="2" applyNumberFormat="1" applyFont="1" applyFill="1" applyBorder="1" applyAlignment="1">
      <alignment vertical="center"/>
    </xf>
    <xf numFmtId="0" fontId="8" fillId="2" borderId="27" xfId="2" applyFont="1" applyFill="1" applyBorder="1" applyAlignment="1">
      <alignment vertical="center"/>
    </xf>
    <xf numFmtId="3" fontId="8" fillId="2" borderId="13" xfId="2" applyNumberFormat="1" applyFont="1" applyFill="1" applyBorder="1" applyAlignment="1">
      <alignment vertical="center"/>
    </xf>
    <xf numFmtId="0" fontId="7" fillId="2" borderId="27" xfId="2" applyFont="1" applyFill="1" applyBorder="1" applyAlignment="1">
      <alignment vertical="center"/>
    </xf>
    <xf numFmtId="3" fontId="7" fillId="2" borderId="1" xfId="2" applyNumberFormat="1" applyFont="1" applyFill="1" applyBorder="1" applyAlignment="1">
      <alignment vertical="center"/>
    </xf>
    <xf numFmtId="164" fontId="8" fillId="2" borderId="0" xfId="1" applyNumberFormat="1" applyFont="1" applyFill="1"/>
    <xf numFmtId="3" fontId="8" fillId="2" borderId="0" xfId="0" applyNumberFormat="1" applyFont="1" applyFill="1"/>
    <xf numFmtId="0" fontId="7" fillId="2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vertical="center" wrapText="1"/>
    </xf>
    <xf numFmtId="0" fontId="7" fillId="2" borderId="3" xfId="2" applyFont="1" applyFill="1" applyBorder="1" applyAlignment="1">
      <alignment vertical="center"/>
    </xf>
    <xf numFmtId="0" fontId="8" fillId="2" borderId="3" xfId="2" applyFont="1" applyFill="1" applyBorder="1" applyAlignment="1">
      <alignment vertical="center"/>
    </xf>
    <xf numFmtId="0" fontId="8" fillId="2" borderId="3" xfId="2" applyFont="1" applyFill="1" applyBorder="1" applyAlignment="1">
      <alignment vertical="center" wrapText="1"/>
    </xf>
    <xf numFmtId="0" fontId="7" fillId="2" borderId="26" xfId="2" applyFont="1" applyFill="1" applyBorder="1" applyAlignment="1">
      <alignment vertical="center" wrapText="1"/>
    </xf>
    <xf numFmtId="0" fontId="8" fillId="2" borderId="3" xfId="0" applyFont="1" applyFill="1" applyBorder="1"/>
    <xf numFmtId="0" fontId="7" fillId="2" borderId="13" xfId="2" applyFont="1" applyFill="1" applyBorder="1" applyAlignment="1">
      <alignment vertical="center"/>
    </xf>
    <xf numFmtId="3" fontId="7" fillId="2" borderId="13" xfId="2" applyNumberFormat="1" applyFont="1" applyFill="1" applyBorder="1" applyAlignment="1">
      <alignment vertical="center"/>
    </xf>
    <xf numFmtId="2" fontId="8" fillId="2" borderId="0" xfId="0" applyNumberFormat="1" applyFont="1" applyFill="1"/>
    <xf numFmtId="0" fontId="8" fillId="2" borderId="0" xfId="2" applyFont="1" applyFill="1" applyAlignment="1">
      <alignment vertical="center" wrapText="1"/>
    </xf>
  </cellXfs>
  <cellStyles count="8">
    <cellStyle name="Migliaia" xfId="1" builtinId="3" customBuiltin="1"/>
    <cellStyle name="Normale" xfId="0" builtinId="0" customBuiltin="1"/>
    <cellStyle name="Normale 2" xfId="2"/>
    <cellStyle name="Normale 3" xfId="3"/>
    <cellStyle name="Normale_ENTRATE" xfId="4"/>
    <cellStyle name="Normale_Foglio1" xfId="5"/>
    <cellStyle name="Normale_USCITE_1" xfId="6"/>
    <cellStyle name="Normale_USCITE_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3"/>
  <sheetViews>
    <sheetView tabSelected="1" topLeftCell="E13" workbookViewId="0"/>
  </sheetViews>
  <sheetFormatPr defaultColWidth="36.28515625" defaultRowHeight="12" outlineLevelRow="4" x14ac:dyDescent="0.25"/>
  <cols>
    <col min="1" max="1" width="16.28515625" style="1" hidden="1" customWidth="1"/>
    <col min="2" max="2" width="32.7109375" style="1" hidden="1" customWidth="1"/>
    <col min="3" max="3" width="11.85546875" style="1" hidden="1" customWidth="1"/>
    <col min="4" max="4" width="0" style="2" hidden="1" customWidth="1"/>
    <col min="5" max="5" width="13.140625" style="1" customWidth="1"/>
    <col min="6" max="6" width="55" style="1" customWidth="1"/>
    <col min="7" max="9" width="16.140625" style="3" bestFit="1" customWidth="1"/>
    <col min="10" max="10" width="36.28515625" style="1" customWidth="1"/>
    <col min="11" max="16384" width="36.28515625" style="1"/>
  </cols>
  <sheetData>
    <row r="1" spans="1:12" ht="4.1500000000000004" customHeight="1" x14ac:dyDescent="0.25"/>
    <row r="2" spans="1:12" ht="16.149999999999999" customHeight="1" x14ac:dyDescent="0.25">
      <c r="G2" s="71" t="s">
        <v>0</v>
      </c>
      <c r="H2" s="71"/>
      <c r="I2" s="71"/>
    </row>
    <row r="3" spans="1:12" ht="16.149999999999999" customHeight="1" x14ac:dyDescent="0.25">
      <c r="A3" s="4" t="s">
        <v>1</v>
      </c>
      <c r="B3" s="4" t="s">
        <v>2</v>
      </c>
      <c r="C3" s="4" t="s">
        <v>3</v>
      </c>
      <c r="D3" s="5" t="s">
        <v>4</v>
      </c>
      <c r="E3" s="6" t="s">
        <v>5</v>
      </c>
      <c r="F3" s="6" t="s">
        <v>6</v>
      </c>
      <c r="G3" s="7" t="s">
        <v>7</v>
      </c>
      <c r="H3" s="7" t="s">
        <v>8</v>
      </c>
      <c r="I3" s="7" t="s">
        <v>9</v>
      </c>
    </row>
    <row r="4" spans="1:12" ht="16.149999999999999" customHeight="1" outlineLevel="2" x14ac:dyDescent="0.2">
      <c r="A4" s="8"/>
      <c r="B4" s="8"/>
      <c r="C4" s="8"/>
      <c r="D4" s="9"/>
      <c r="E4" s="10"/>
      <c r="F4" s="11" t="s">
        <v>10</v>
      </c>
      <c r="G4" s="12"/>
      <c r="H4" s="13">
        <v>706635529</v>
      </c>
      <c r="I4" s="14"/>
      <c r="K4" s="3"/>
    </row>
    <row r="5" spans="1:12" ht="16.149999999999999" customHeight="1" outlineLevel="2" x14ac:dyDescent="0.2">
      <c r="A5" s="15"/>
      <c r="B5" s="15"/>
      <c r="C5" s="15"/>
      <c r="D5" s="16"/>
      <c r="E5" s="17"/>
      <c r="F5" s="18" t="s">
        <v>11</v>
      </c>
      <c r="G5" s="19"/>
      <c r="H5" s="20"/>
      <c r="I5" s="21">
        <v>832100160</v>
      </c>
      <c r="L5" s="3"/>
    </row>
    <row r="6" spans="1:12" ht="16.149999999999999" customHeight="1" outlineLevel="2" x14ac:dyDescent="0.2">
      <c r="A6" s="22"/>
      <c r="B6" s="22"/>
      <c r="C6" s="22"/>
      <c r="D6" s="23"/>
      <c r="E6" s="24" t="str">
        <f>CONCATENATE(C7,"   ",D7)</f>
        <v>1.2   ENTRATE DERIVANTI DA TRASFERIMENTI CORRENTI</v>
      </c>
      <c r="F6" s="24"/>
      <c r="G6" s="25"/>
      <c r="H6" s="25"/>
      <c r="I6" s="25"/>
    </row>
    <row r="7" spans="1:12" ht="16.149999999999999" customHeight="1" outlineLevel="4" x14ac:dyDescent="0.2">
      <c r="A7" s="26" t="s">
        <v>12</v>
      </c>
      <c r="B7" s="26" t="s">
        <v>13</v>
      </c>
      <c r="C7" s="26" t="s">
        <v>14</v>
      </c>
      <c r="D7" s="27" t="s">
        <v>15</v>
      </c>
      <c r="E7" s="28" t="s">
        <v>16</v>
      </c>
      <c r="F7" s="28" t="s">
        <v>17</v>
      </c>
      <c r="G7" s="29">
        <v>50450193.970000006</v>
      </c>
      <c r="H7" s="29">
        <v>221248947.69000003</v>
      </c>
      <c r="I7" s="29">
        <v>233102917.97999999</v>
      </c>
      <c r="K7" s="3"/>
      <c r="L7" s="3"/>
    </row>
    <row r="8" spans="1:12" ht="16.149999999999999" customHeight="1" outlineLevel="4" x14ac:dyDescent="0.2">
      <c r="A8" s="8" t="s">
        <v>12</v>
      </c>
      <c r="B8" s="8" t="s">
        <v>13</v>
      </c>
      <c r="C8" s="8" t="s">
        <v>14</v>
      </c>
      <c r="D8" s="30" t="s">
        <v>15</v>
      </c>
      <c r="E8" s="28" t="s">
        <v>18</v>
      </c>
      <c r="F8" s="28" t="s">
        <v>19</v>
      </c>
      <c r="G8" s="29">
        <v>9866550.9199999999</v>
      </c>
      <c r="H8" s="29">
        <v>5282497.0200000005</v>
      </c>
      <c r="I8" s="29">
        <v>4021407.87</v>
      </c>
    </row>
    <row r="9" spans="1:12" ht="16.149999999999999" customHeight="1" outlineLevel="4" x14ac:dyDescent="0.2">
      <c r="A9" s="8" t="s">
        <v>12</v>
      </c>
      <c r="B9" s="8" t="s">
        <v>13</v>
      </c>
      <c r="C9" s="8" t="s">
        <v>14</v>
      </c>
      <c r="D9" s="30" t="s">
        <v>15</v>
      </c>
      <c r="E9" s="28" t="s">
        <v>20</v>
      </c>
      <c r="F9" s="28" t="s">
        <v>21</v>
      </c>
      <c r="G9" s="29">
        <v>12512</v>
      </c>
      <c r="H9" s="29">
        <v>18000</v>
      </c>
      <c r="I9" s="29">
        <v>16000</v>
      </c>
    </row>
    <row r="10" spans="1:12" ht="16.149999999999999" customHeight="1" outlineLevel="4" x14ac:dyDescent="0.2">
      <c r="A10" s="8" t="s">
        <v>12</v>
      </c>
      <c r="B10" s="8" t="s">
        <v>13</v>
      </c>
      <c r="C10" s="8" t="s">
        <v>14</v>
      </c>
      <c r="D10" s="30" t="s">
        <v>15</v>
      </c>
      <c r="E10" s="28" t="s">
        <v>22</v>
      </c>
      <c r="F10" s="28" t="s">
        <v>23</v>
      </c>
      <c r="G10" s="29">
        <v>32843981.199999999</v>
      </c>
      <c r="H10" s="29">
        <v>2329908.92</v>
      </c>
      <c r="I10" s="29">
        <v>2072701.33</v>
      </c>
    </row>
    <row r="11" spans="1:12" s="36" customFormat="1" ht="16.149999999999999" customHeight="1" outlineLevel="3" x14ac:dyDescent="0.25">
      <c r="A11" s="31"/>
      <c r="B11" s="31"/>
      <c r="C11" s="31"/>
      <c r="D11" s="32" t="s">
        <v>24</v>
      </c>
      <c r="E11" s="33" t="str">
        <f>D11</f>
        <v xml:space="preserve">ENTRATE DERIVANTI DA TRASFERIMENTI CORRENTI </v>
      </c>
      <c r="F11" s="34"/>
      <c r="G11" s="35">
        <f>SUBTOTAL(9,G7:G10)</f>
        <v>93173238.090000004</v>
      </c>
      <c r="H11" s="35">
        <f>SUBTOTAL(9,H7:H10)</f>
        <v>228879353.63000003</v>
      </c>
      <c r="I11" s="35">
        <f>SUBTOTAL(9,I7:I10)</f>
        <v>239213027.18000001</v>
      </c>
    </row>
    <row r="12" spans="1:12" s="36" customFormat="1" ht="16.149999999999999" customHeight="1" outlineLevel="3" x14ac:dyDescent="0.2">
      <c r="A12" s="31"/>
      <c r="B12" s="31"/>
      <c r="C12" s="31"/>
      <c r="D12" s="37"/>
      <c r="E12" s="38" t="str">
        <f>CONCATENATE(C13,"   ",D13)</f>
        <v>1.3   ALTRE ENTRATE</v>
      </c>
      <c r="F12" s="39"/>
      <c r="G12" s="40"/>
      <c r="H12" s="40"/>
      <c r="I12" s="40"/>
    </row>
    <row r="13" spans="1:12" ht="16.149999999999999" customHeight="1" outlineLevel="4" x14ac:dyDescent="0.2">
      <c r="A13" s="8" t="s">
        <v>12</v>
      </c>
      <c r="B13" s="8" t="s">
        <v>13</v>
      </c>
      <c r="C13" s="8" t="s">
        <v>25</v>
      </c>
      <c r="D13" s="30" t="s">
        <v>26</v>
      </c>
      <c r="E13" s="28" t="s">
        <v>27</v>
      </c>
      <c r="F13" s="28" t="s">
        <v>28</v>
      </c>
      <c r="G13" s="29">
        <v>14583250.500000004</v>
      </c>
      <c r="H13" s="29">
        <v>6615283.0499999998</v>
      </c>
      <c r="I13" s="29">
        <v>6469174.7000000002</v>
      </c>
    </row>
    <row r="14" spans="1:12" ht="16.149999999999999" customHeight="1" outlineLevel="4" x14ac:dyDescent="0.2">
      <c r="A14" s="8" t="s">
        <v>12</v>
      </c>
      <c r="B14" s="8" t="s">
        <v>13</v>
      </c>
      <c r="C14" s="8" t="s">
        <v>25</v>
      </c>
      <c r="D14" s="30" t="s">
        <v>26</v>
      </c>
      <c r="E14" s="28" t="s">
        <v>29</v>
      </c>
      <c r="F14" s="28" t="s">
        <v>30</v>
      </c>
      <c r="G14" s="29">
        <v>681047.14999999735</v>
      </c>
      <c r="H14" s="29">
        <v>19334431.599999994</v>
      </c>
      <c r="I14" s="29">
        <v>19229030.82</v>
      </c>
    </row>
    <row r="15" spans="1:12" ht="16.149999999999999" customHeight="1" outlineLevel="4" x14ac:dyDescent="0.2">
      <c r="A15" s="8" t="s">
        <v>12</v>
      </c>
      <c r="B15" s="8" t="s">
        <v>13</v>
      </c>
      <c r="C15" s="8" t="s">
        <v>25</v>
      </c>
      <c r="D15" s="30" t="s">
        <v>26</v>
      </c>
      <c r="E15" s="28" t="s">
        <v>31</v>
      </c>
      <c r="F15" s="28" t="s">
        <v>32</v>
      </c>
      <c r="G15" s="29">
        <v>6969860.1600000001</v>
      </c>
      <c r="H15" s="29">
        <v>6078246.25</v>
      </c>
      <c r="I15" s="29">
        <v>4766869.54</v>
      </c>
    </row>
    <row r="16" spans="1:12" ht="16.149999999999999" customHeight="1" outlineLevel="4" x14ac:dyDescent="0.2">
      <c r="A16" s="8" t="s">
        <v>12</v>
      </c>
      <c r="B16" s="8" t="s">
        <v>13</v>
      </c>
      <c r="C16" s="8" t="s">
        <v>25</v>
      </c>
      <c r="D16" s="30" t="s">
        <v>26</v>
      </c>
      <c r="E16" s="28" t="s">
        <v>33</v>
      </c>
      <c r="F16" s="28" t="s">
        <v>34</v>
      </c>
      <c r="G16" s="29">
        <v>3325260.7499999995</v>
      </c>
      <c r="H16" s="29">
        <v>2358956.29</v>
      </c>
      <c r="I16" s="29">
        <v>1865644.84</v>
      </c>
    </row>
    <row r="17" spans="1:9" ht="16.149999999999999" customHeight="1" outlineLevel="4" x14ac:dyDescent="0.2">
      <c r="A17" s="8" t="s">
        <v>12</v>
      </c>
      <c r="B17" s="8" t="s">
        <v>13</v>
      </c>
      <c r="C17" s="8" t="s">
        <v>25</v>
      </c>
      <c r="D17" s="30" t="s">
        <v>26</v>
      </c>
      <c r="E17" s="28" t="s">
        <v>35</v>
      </c>
      <c r="F17" s="28" t="s">
        <v>36</v>
      </c>
      <c r="G17" s="29">
        <v>2780913.8699999996</v>
      </c>
      <c r="H17" s="29">
        <v>12788209.75</v>
      </c>
      <c r="I17" s="29">
        <v>13447225.969999999</v>
      </c>
    </row>
    <row r="18" spans="1:9" s="36" customFormat="1" ht="16.149999999999999" customHeight="1" outlineLevel="3" x14ac:dyDescent="0.25">
      <c r="A18" s="31"/>
      <c r="B18" s="31"/>
      <c r="C18" s="31"/>
      <c r="D18" s="32" t="s">
        <v>37</v>
      </c>
      <c r="E18" s="41" t="str">
        <f>D18</f>
        <v xml:space="preserve">ALTRE ENTRATE </v>
      </c>
      <c r="F18" s="41"/>
      <c r="G18" s="35">
        <f>SUBTOTAL(9,G13:G17)</f>
        <v>28340332.430000003</v>
      </c>
      <c r="H18" s="35">
        <f>SUBTOTAL(9,H13:H17)</f>
        <v>47175126.939999998</v>
      </c>
      <c r="I18" s="35">
        <f>SUBTOTAL(9,I13:I17)</f>
        <v>45777945.869999997</v>
      </c>
    </row>
    <row r="19" spans="1:9" s="36" customFormat="1" ht="16.149999999999999" customHeight="1" outlineLevel="2" x14ac:dyDescent="0.25">
      <c r="A19" s="42"/>
      <c r="B19" s="42" t="s">
        <v>38</v>
      </c>
      <c r="C19" s="42"/>
      <c r="D19" s="43"/>
      <c r="E19" s="44" t="str">
        <f>B19</f>
        <v xml:space="preserve">TITOLO I - ENTRATE CORRENTI </v>
      </c>
      <c r="F19" s="44"/>
      <c r="G19" s="45">
        <f>SUBTOTAL(9,G7:G17)</f>
        <v>121513570.52</v>
      </c>
      <c r="H19" s="45">
        <f>SUBTOTAL(9,H7:H17)</f>
        <v>276054480.57000005</v>
      </c>
      <c r="I19" s="45">
        <f>SUBTOTAL(9,I7:I17)</f>
        <v>284990973.04999995</v>
      </c>
    </row>
    <row r="20" spans="1:9" s="36" customFormat="1" ht="16.149999999999999" customHeight="1" outlineLevel="2" x14ac:dyDescent="0.2">
      <c r="A20" s="46"/>
      <c r="B20" s="46"/>
      <c r="C20" s="46"/>
      <c r="D20" s="47"/>
      <c r="E20" s="48" t="str">
        <f>CONCATENATE(C22,"   ",D22)</f>
        <v>2.1   ENTRATE PER ALIENAZIONE DI BENI PATRIMONIALI E RISCOSSIONE DI CREDITI</v>
      </c>
      <c r="F20" s="48"/>
      <c r="G20" s="25"/>
      <c r="H20" s="25"/>
      <c r="I20" s="25"/>
    </row>
    <row r="21" spans="1:9" s="36" customFormat="1" ht="16.149999999999999" customHeight="1" outlineLevel="2" x14ac:dyDescent="0.2">
      <c r="A21" s="26" t="s">
        <v>12</v>
      </c>
      <c r="B21" s="49" t="s">
        <v>39</v>
      </c>
      <c r="C21" s="49" t="s">
        <v>40</v>
      </c>
      <c r="D21" s="50" t="s">
        <v>41</v>
      </c>
      <c r="E21" s="51" t="s">
        <v>42</v>
      </c>
      <c r="F21" s="51" t="s">
        <v>43</v>
      </c>
      <c r="G21" s="29">
        <v>0</v>
      </c>
      <c r="H21" s="29">
        <v>0</v>
      </c>
      <c r="I21" s="29">
        <v>0</v>
      </c>
    </row>
    <row r="22" spans="1:9" ht="16.149999999999999" customHeight="1" outlineLevel="4" x14ac:dyDescent="0.2">
      <c r="A22" s="8" t="s">
        <v>12</v>
      </c>
      <c r="B22" s="8" t="s">
        <v>39</v>
      </c>
      <c r="C22" s="8" t="s">
        <v>40</v>
      </c>
      <c r="D22" s="30" t="s">
        <v>41</v>
      </c>
      <c r="E22" s="28" t="s">
        <v>44</v>
      </c>
      <c r="F22" s="28" t="s">
        <v>45</v>
      </c>
      <c r="G22" s="29">
        <v>5400</v>
      </c>
      <c r="H22" s="29">
        <v>63534.8</v>
      </c>
      <c r="I22" s="29">
        <v>63534.8</v>
      </c>
    </row>
    <row r="23" spans="1:9" ht="16.149999999999999" customHeight="1" outlineLevel="4" x14ac:dyDescent="0.2">
      <c r="A23" s="8" t="s">
        <v>12</v>
      </c>
      <c r="B23" s="8" t="s">
        <v>39</v>
      </c>
      <c r="C23" s="8" t="s">
        <v>40</v>
      </c>
      <c r="D23" s="30" t="s">
        <v>41</v>
      </c>
      <c r="E23" s="28" t="s">
        <v>46</v>
      </c>
      <c r="F23" s="28" t="s">
        <v>47</v>
      </c>
      <c r="G23" s="29">
        <v>0</v>
      </c>
      <c r="H23" s="29">
        <v>0</v>
      </c>
      <c r="I23" s="29">
        <v>0</v>
      </c>
    </row>
    <row r="24" spans="1:9" ht="16.149999999999999" customHeight="1" outlineLevel="4" x14ac:dyDescent="0.2">
      <c r="A24" s="8" t="s">
        <v>12</v>
      </c>
      <c r="B24" s="8" t="s">
        <v>39</v>
      </c>
      <c r="C24" s="8" t="s">
        <v>40</v>
      </c>
      <c r="D24" s="30" t="s">
        <v>41</v>
      </c>
      <c r="E24" s="28" t="s">
        <v>48</v>
      </c>
      <c r="F24" s="28" t="s">
        <v>49</v>
      </c>
      <c r="G24" s="29">
        <v>-2.4621840677419016E-10</v>
      </c>
      <c r="H24" s="29">
        <v>7152060.04</v>
      </c>
      <c r="I24" s="29">
        <v>7152060.04</v>
      </c>
    </row>
    <row r="25" spans="1:9" s="36" customFormat="1" ht="16.149999999999999" customHeight="1" outlineLevel="3" x14ac:dyDescent="0.25">
      <c r="A25" s="31"/>
      <c r="B25" s="31"/>
      <c r="C25" s="31"/>
      <c r="D25" s="32" t="s">
        <v>50</v>
      </c>
      <c r="E25" s="41" t="str">
        <f>D25</f>
        <v xml:space="preserve">ENTRATE PER ALIENAZIONE DI BENI PATRIMONIALI E RISCOSSIONE DI CREDITI </v>
      </c>
      <c r="F25" s="41"/>
      <c r="G25" s="35">
        <f>SUBTOTAL(9,G21:G24)</f>
        <v>5399.9999999997535</v>
      </c>
      <c r="H25" s="35">
        <f>SUBTOTAL(9,H21:H24)</f>
        <v>7215594.8399999999</v>
      </c>
      <c r="I25" s="35">
        <f>SUBTOTAL(9,I21:I24)</f>
        <v>7215594.8399999999</v>
      </c>
    </row>
    <row r="26" spans="1:9" s="36" customFormat="1" ht="16.149999999999999" customHeight="1" outlineLevel="3" x14ac:dyDescent="0.2">
      <c r="A26" s="31"/>
      <c r="B26" s="31"/>
      <c r="C26" s="31"/>
      <c r="D26" s="32"/>
      <c r="E26" s="24" t="str">
        <f>CONCATENATE(C27,"   ",D27)</f>
        <v>2.2   ENTRATE DERIVANTI DA TRASFERIMENTI IN CONTO CAPITALE</v>
      </c>
      <c r="F26" s="24"/>
      <c r="G26" s="25"/>
      <c r="H26" s="25"/>
      <c r="I26" s="25"/>
    </row>
    <row r="27" spans="1:9" ht="16.149999999999999" customHeight="1" outlineLevel="4" x14ac:dyDescent="0.2">
      <c r="A27" s="8" t="s">
        <v>12</v>
      </c>
      <c r="B27" s="8" t="s">
        <v>39</v>
      </c>
      <c r="C27" s="8" t="s">
        <v>51</v>
      </c>
      <c r="D27" s="30" t="s">
        <v>52</v>
      </c>
      <c r="E27" s="28" t="s">
        <v>53</v>
      </c>
      <c r="F27" s="28" t="s">
        <v>54</v>
      </c>
      <c r="G27" s="29">
        <v>0</v>
      </c>
      <c r="H27" s="29">
        <v>10000000</v>
      </c>
      <c r="I27" s="29">
        <v>10000000</v>
      </c>
    </row>
    <row r="28" spans="1:9" ht="16.149999999999999" customHeight="1" outlineLevel="4" x14ac:dyDescent="0.2">
      <c r="A28" s="8" t="s">
        <v>12</v>
      </c>
      <c r="B28" s="8" t="s">
        <v>39</v>
      </c>
      <c r="C28" s="8" t="s">
        <v>51</v>
      </c>
      <c r="D28" s="30" t="s">
        <v>52</v>
      </c>
      <c r="E28" s="28" t="s">
        <v>55</v>
      </c>
      <c r="F28" s="52" t="s">
        <v>56</v>
      </c>
      <c r="G28" s="29">
        <v>0</v>
      </c>
      <c r="H28" s="29">
        <v>1250000</v>
      </c>
      <c r="I28" s="29">
        <v>1250000</v>
      </c>
    </row>
    <row r="29" spans="1:9" ht="16.149999999999999" customHeight="1" outlineLevel="3" x14ac:dyDescent="0.2">
      <c r="A29" s="15"/>
      <c r="B29" s="15"/>
      <c r="C29" s="15"/>
      <c r="D29" s="43" t="s">
        <v>57</v>
      </c>
      <c r="E29" s="28" t="s">
        <v>58</v>
      </c>
      <c r="F29" s="28" t="s">
        <v>59</v>
      </c>
      <c r="G29" s="29">
        <v>0</v>
      </c>
      <c r="H29" s="29">
        <v>0</v>
      </c>
      <c r="I29" s="29">
        <v>0</v>
      </c>
    </row>
    <row r="30" spans="1:9" s="36" customFormat="1" ht="16.149999999999999" customHeight="1" outlineLevel="3" x14ac:dyDescent="0.2">
      <c r="A30" s="46"/>
      <c r="B30" s="46"/>
      <c r="C30" s="46"/>
      <c r="D30" s="47"/>
      <c r="E30" s="48" t="str">
        <f>CONCATENATE(C31,"   ",D31)</f>
        <v>2.3   ACCENSIONE DI MUTUI</v>
      </c>
      <c r="F30" s="48"/>
      <c r="G30" s="25"/>
      <c r="H30" s="25"/>
      <c r="I30" s="25"/>
    </row>
    <row r="31" spans="1:9" ht="16.149999999999999" customHeight="1" outlineLevel="4" x14ac:dyDescent="0.2">
      <c r="A31" s="26" t="s">
        <v>12</v>
      </c>
      <c r="B31" s="49" t="s">
        <v>39</v>
      </c>
      <c r="C31" s="49" t="s">
        <v>60</v>
      </c>
      <c r="D31" s="50" t="s">
        <v>61</v>
      </c>
      <c r="E31" s="51" t="s">
        <v>62</v>
      </c>
      <c r="F31" s="51" t="s">
        <v>63</v>
      </c>
      <c r="G31" s="29">
        <v>0</v>
      </c>
      <c r="H31" s="29">
        <v>100000000</v>
      </c>
      <c r="I31" s="29">
        <v>100000000</v>
      </c>
    </row>
    <row r="32" spans="1:9" ht="16.149999999999999" customHeight="1" outlineLevel="4" x14ac:dyDescent="0.2">
      <c r="A32" s="8" t="s">
        <v>12</v>
      </c>
      <c r="B32" s="53" t="s">
        <v>39</v>
      </c>
      <c r="C32" s="53" t="s">
        <v>60</v>
      </c>
      <c r="D32" s="54" t="s">
        <v>61</v>
      </c>
      <c r="E32" s="51" t="s">
        <v>64</v>
      </c>
      <c r="F32" s="51" t="s">
        <v>65</v>
      </c>
      <c r="G32" s="29">
        <v>0</v>
      </c>
      <c r="H32" s="29">
        <v>0</v>
      </c>
      <c r="I32" s="29">
        <v>0</v>
      </c>
    </row>
    <row r="33" spans="1:44" s="36" customFormat="1" ht="16.149999999999999" customHeight="1" outlineLevel="2" x14ac:dyDescent="0.2">
      <c r="A33" s="31"/>
      <c r="B33" s="31" t="s">
        <v>66</v>
      </c>
      <c r="C33" s="31"/>
      <c r="D33" s="55" t="s">
        <v>61</v>
      </c>
      <c r="E33" s="33" t="str">
        <f>D33</f>
        <v>ACCENSIONE DI MUTUI</v>
      </c>
      <c r="F33" s="34"/>
      <c r="G33" s="56">
        <f>SUBTOTAL(9,G27:G32)</f>
        <v>0</v>
      </c>
      <c r="H33" s="57">
        <f>SUBTOTAL(9,H31:H32)</f>
        <v>100000000</v>
      </c>
      <c r="I33" s="57">
        <f>SUBTOTAL(9,I31:I32)</f>
        <v>100000000</v>
      </c>
    </row>
    <row r="34" spans="1:44" s="36" customFormat="1" ht="16.149999999999999" customHeight="1" outlineLevel="2" x14ac:dyDescent="0.25">
      <c r="A34" s="31"/>
      <c r="B34" s="31"/>
      <c r="C34" s="31"/>
      <c r="D34" s="32"/>
      <c r="E34" s="58" t="str">
        <f>B33</f>
        <v xml:space="preserve">TITOLO II - ENTRATE IN CONTO CAPITALE </v>
      </c>
      <c r="F34" s="59"/>
      <c r="G34" s="45">
        <f>SUBTOTAL(9,G22:G29)</f>
        <v>5399.9999999997535</v>
      </c>
      <c r="H34" s="45">
        <f>SUBTOTAL(9,H22:H29)+H33</f>
        <v>118465594.84</v>
      </c>
      <c r="I34" s="45">
        <f>SUBTOTAL(9,I22:I29)+I33</f>
        <v>118465594.84</v>
      </c>
    </row>
    <row r="35" spans="1:44" ht="16.149999999999999" customHeight="1" outlineLevel="4" x14ac:dyDescent="0.25">
      <c r="A35" s="8" t="s">
        <v>67</v>
      </c>
      <c r="B35" s="8" t="s">
        <v>68</v>
      </c>
      <c r="C35" s="8" t="s">
        <v>69</v>
      </c>
      <c r="D35" s="60" t="s">
        <v>70</v>
      </c>
      <c r="E35" s="61" t="str">
        <f>CONCATENATE(C35,"   ",D35)</f>
        <v>3.1   ENTRATE GESTIONI SPECIALI</v>
      </c>
      <c r="F35" s="62"/>
      <c r="G35" s="63"/>
      <c r="H35" s="63"/>
      <c r="I35" s="63"/>
    </row>
    <row r="36" spans="1:44" s="36" customFormat="1" ht="16.149999999999999" customHeight="1" outlineLevel="2" x14ac:dyDescent="0.2">
      <c r="A36" s="31"/>
      <c r="B36" s="31" t="s">
        <v>71</v>
      </c>
      <c r="C36" s="31"/>
      <c r="D36" s="32" t="str">
        <f>B36</f>
        <v xml:space="preserve">TITOLO III - GESTIONI SPECIALI </v>
      </c>
      <c r="E36" s="28" t="s">
        <v>72</v>
      </c>
      <c r="F36" s="28" t="s">
        <v>70</v>
      </c>
      <c r="G36" s="64">
        <v>27471.749999999884</v>
      </c>
      <c r="H36" s="64">
        <v>25546637.98</v>
      </c>
      <c r="I36" s="64">
        <v>25546637.98</v>
      </c>
    </row>
    <row r="37" spans="1:44" s="36" customFormat="1" ht="16.149999999999999" customHeight="1" outlineLevel="2" x14ac:dyDescent="0.25">
      <c r="A37" s="31"/>
      <c r="B37" s="31"/>
      <c r="C37" s="31"/>
      <c r="D37" s="32"/>
      <c r="E37" s="58" t="str">
        <f>B36</f>
        <v xml:space="preserve">TITOLO III - GESTIONI SPECIALI </v>
      </c>
      <c r="F37" s="59"/>
      <c r="G37" s="45">
        <f>SUBTOTAL(9,G36:G36)</f>
        <v>27471.749999999884</v>
      </c>
      <c r="H37" s="45">
        <f>SUBTOTAL(9,H36:H36)</f>
        <v>25546637.98</v>
      </c>
      <c r="I37" s="45">
        <f>SUBTOTAL(9,I36:I36)</f>
        <v>25546637.98</v>
      </c>
    </row>
    <row r="38" spans="1:44" ht="16.149999999999999" customHeight="1" outlineLevel="4" x14ac:dyDescent="0.25">
      <c r="A38" s="8" t="s">
        <v>67</v>
      </c>
      <c r="B38" s="8" t="s">
        <v>73</v>
      </c>
      <c r="C38" s="8" t="s">
        <v>74</v>
      </c>
      <c r="D38" s="60" t="s">
        <v>75</v>
      </c>
      <c r="E38" s="61" t="str">
        <f>CONCATENATE(C38,"   ",D38)</f>
        <v>4.1   ENTRATE AVENTI NATURA DI PARTITE DI GIRO</v>
      </c>
      <c r="F38" s="62"/>
      <c r="G38" s="63"/>
      <c r="H38" s="63"/>
      <c r="I38" s="63"/>
    </row>
    <row r="39" spans="1:44" s="36" customFormat="1" ht="16.149999999999999" customHeight="1" outlineLevel="2" x14ac:dyDescent="0.2">
      <c r="A39" s="46"/>
      <c r="B39" s="46" t="s">
        <v>76</v>
      </c>
      <c r="C39" s="46"/>
      <c r="D39" s="47" t="str">
        <f>B39</f>
        <v xml:space="preserve">TITOLO IV - PARTITE DI GIRO </v>
      </c>
      <c r="E39" s="28" t="s">
        <v>77</v>
      </c>
      <c r="F39" s="65" t="s">
        <v>75</v>
      </c>
      <c r="G39" s="29">
        <v>3513868.3299999982</v>
      </c>
      <c r="H39" s="29">
        <v>54059933.550000004</v>
      </c>
      <c r="I39" s="29">
        <v>54023776.779999994</v>
      </c>
    </row>
    <row r="40" spans="1:44" s="36" customFormat="1" ht="16.149999999999999" customHeight="1" outlineLevel="2" x14ac:dyDescent="0.25">
      <c r="B40" s="36" t="s">
        <v>78</v>
      </c>
      <c r="D40" s="66"/>
      <c r="E40" s="58" t="str">
        <f>B39</f>
        <v xml:space="preserve">TITOLO IV - PARTITE DI GIRO </v>
      </c>
      <c r="F40" s="59"/>
      <c r="G40" s="67">
        <f>SUBTOTAL(9,G39:G39)</f>
        <v>3513868.3299999982</v>
      </c>
      <c r="H40" s="67">
        <f>SUBTOTAL(9,H39:H39)</f>
        <v>54059933.550000004</v>
      </c>
      <c r="I40" s="67">
        <f>SUBTOTAL(9,I39:I39)</f>
        <v>54023776.779999994</v>
      </c>
    </row>
    <row r="41" spans="1:44" s="2" customFormat="1" ht="16.149999999999999" customHeight="1" x14ac:dyDescent="0.25">
      <c r="E41" s="68" t="s">
        <v>79</v>
      </c>
      <c r="F41" s="69"/>
      <c r="G41" s="70">
        <f>SUBTOTAL(9,G6:G40)</f>
        <v>125060310.59999999</v>
      </c>
      <c r="H41" s="70">
        <f>SUBTOTAL(9,H6:H40)</f>
        <v>474126646.94000012</v>
      </c>
      <c r="I41" s="70">
        <f>SUBTOTAL(9,I6:I40)</f>
        <v>483026982.64999998</v>
      </c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</row>
    <row r="42" spans="1:44" ht="22.5" customHeight="1" x14ac:dyDescent="0.25">
      <c r="A42" s="36"/>
      <c r="B42" s="36"/>
      <c r="C42" s="36"/>
      <c r="D42" s="36"/>
      <c r="E42" s="72" t="s">
        <v>80</v>
      </c>
      <c r="F42" s="72"/>
      <c r="G42" s="72"/>
      <c r="H42" s="72"/>
      <c r="I42" s="72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</row>
    <row r="43" spans="1:44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</row>
  </sheetData>
  <mergeCells count="2">
    <mergeCell ref="G2:I2"/>
    <mergeCell ref="E42:I42"/>
  </mergeCells>
  <pageMargins left="0.70000000000000007" right="0.70000000000000007" top="0.75" bottom="0.75" header="0.30000000000000004" footer="0.30000000000000004"/>
  <pageSetup paperSize="0" scale="82" fitToWidth="0" fitToHeight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opLeftCell="E1" workbookViewId="0"/>
  </sheetViews>
  <sheetFormatPr defaultColWidth="133.85546875" defaultRowHeight="12" outlineLevelRow="4" x14ac:dyDescent="0.25"/>
  <cols>
    <col min="1" max="1" width="16.28515625" style="1" hidden="1" customWidth="1"/>
    <col min="2" max="2" width="31.42578125" style="1" hidden="1" customWidth="1"/>
    <col min="3" max="3" width="11.85546875" style="1" hidden="1" customWidth="1"/>
    <col min="4" max="4" width="40.7109375" style="1" hidden="1" customWidth="1"/>
    <col min="5" max="5" width="8" style="73" customWidth="1"/>
    <col min="6" max="6" width="52.85546875" style="73" customWidth="1"/>
    <col min="7" max="9" width="16.140625" style="74" bestFit="1" customWidth="1"/>
    <col min="10" max="10" width="35.7109375" style="1" customWidth="1"/>
    <col min="11" max="11" width="133.85546875" style="1" customWidth="1"/>
    <col min="12" max="16384" width="133.85546875" style="1"/>
  </cols>
  <sheetData>
    <row r="1" spans="1:9" ht="4.9000000000000004" customHeight="1" x14ac:dyDescent="0.25"/>
    <row r="2" spans="1:9" ht="16.899999999999999" customHeight="1" x14ac:dyDescent="0.25">
      <c r="G2" s="71" t="s">
        <v>0</v>
      </c>
      <c r="H2" s="71"/>
      <c r="I2" s="71"/>
    </row>
    <row r="3" spans="1:9" ht="16.149999999999999" customHeight="1" x14ac:dyDescent="0.25">
      <c r="A3" s="4" t="s">
        <v>1</v>
      </c>
      <c r="B3" s="4" t="s">
        <v>2</v>
      </c>
      <c r="C3" s="4" t="s">
        <v>3</v>
      </c>
      <c r="D3" s="4" t="s">
        <v>81</v>
      </c>
      <c r="E3" s="75" t="s">
        <v>5</v>
      </c>
      <c r="F3" s="76" t="s">
        <v>6</v>
      </c>
      <c r="G3" s="77" t="s">
        <v>7</v>
      </c>
      <c r="H3" s="78" t="s">
        <v>8</v>
      </c>
      <c r="I3" s="77" t="s">
        <v>9</v>
      </c>
    </row>
    <row r="4" spans="1:9" s="2" customFormat="1" ht="16.149999999999999" customHeight="1" x14ac:dyDescent="0.25">
      <c r="A4" s="79"/>
      <c r="B4" s="79"/>
      <c r="C4" s="79"/>
      <c r="D4" s="79"/>
      <c r="E4" s="80" t="str">
        <f>CONCATENATE(C5,"   ",D5)</f>
        <v>1.1   FUNZIONAMENTO</v>
      </c>
      <c r="F4" s="80"/>
      <c r="G4" s="81"/>
      <c r="H4" s="81"/>
      <c r="I4" s="81"/>
    </row>
    <row r="5" spans="1:9" ht="16.149999999999999" customHeight="1" outlineLevel="4" x14ac:dyDescent="0.2">
      <c r="A5" s="8" t="s">
        <v>82</v>
      </c>
      <c r="B5" s="8" t="s">
        <v>83</v>
      </c>
      <c r="C5" s="8" t="s">
        <v>84</v>
      </c>
      <c r="D5" s="9" t="s">
        <v>85</v>
      </c>
      <c r="E5" s="82" t="s">
        <v>86</v>
      </c>
      <c r="F5" s="82" t="s">
        <v>87</v>
      </c>
      <c r="G5" s="29">
        <v>465297.3</v>
      </c>
      <c r="H5" s="29">
        <v>203456.38</v>
      </c>
      <c r="I5" s="29">
        <v>161054.47</v>
      </c>
    </row>
    <row r="6" spans="1:9" ht="16.149999999999999" customHeight="1" outlineLevel="4" x14ac:dyDescent="0.2">
      <c r="A6" s="8" t="s">
        <v>82</v>
      </c>
      <c r="B6" s="8" t="s">
        <v>83</v>
      </c>
      <c r="C6" s="8" t="s">
        <v>84</v>
      </c>
      <c r="D6" s="9" t="s">
        <v>85</v>
      </c>
      <c r="E6" s="82" t="s">
        <v>88</v>
      </c>
      <c r="F6" s="82" t="s">
        <v>89</v>
      </c>
      <c r="G6" s="29">
        <v>7866347.939999992</v>
      </c>
      <c r="H6" s="29">
        <v>129521442.70999999</v>
      </c>
      <c r="I6" s="29">
        <v>129497802.59000002</v>
      </c>
    </row>
    <row r="7" spans="1:9" ht="16.149999999999999" customHeight="1" outlineLevel="4" x14ac:dyDescent="0.2">
      <c r="A7" s="8" t="s">
        <v>82</v>
      </c>
      <c r="B7" s="8" t="s">
        <v>83</v>
      </c>
      <c r="C7" s="8" t="s">
        <v>84</v>
      </c>
      <c r="D7" s="9" t="s">
        <v>85</v>
      </c>
      <c r="E7" s="82" t="s">
        <v>90</v>
      </c>
      <c r="F7" s="82" t="s">
        <v>91</v>
      </c>
      <c r="G7" s="29">
        <v>27087338.98</v>
      </c>
      <c r="H7" s="29">
        <v>58206555.850000009</v>
      </c>
      <c r="I7" s="29">
        <v>55498880.110000007</v>
      </c>
    </row>
    <row r="8" spans="1:9" ht="16.149999999999999" customHeight="1" outlineLevel="3" x14ac:dyDescent="0.25">
      <c r="A8" s="8"/>
      <c r="B8" s="8"/>
      <c r="C8" s="8"/>
      <c r="D8" s="83" t="s">
        <v>92</v>
      </c>
      <c r="E8" s="84" t="str">
        <f>D8</f>
        <v xml:space="preserve">FUNZIONAMENTO </v>
      </c>
      <c r="F8" s="84"/>
      <c r="G8" s="85">
        <f>SUBTOTAL(9,G5:G7)</f>
        <v>35418984.219999991</v>
      </c>
      <c r="H8" s="85">
        <f>SUBTOTAL(9,H5:H7)</f>
        <v>187931454.94</v>
      </c>
      <c r="I8" s="85">
        <f>SUBTOTAL(9,I5:I7)</f>
        <v>185157737.17000002</v>
      </c>
    </row>
    <row r="9" spans="1:9" ht="16.149999999999999" customHeight="1" outlineLevel="3" x14ac:dyDescent="0.25">
      <c r="A9" s="8"/>
      <c r="B9" s="8"/>
      <c r="C9" s="8"/>
      <c r="D9" s="31"/>
      <c r="E9" s="86" t="str">
        <f>CONCATENATE(C10,"   ",D10)</f>
        <v>1.2   INTERVENTI DIVERSI</v>
      </c>
      <c r="F9" s="87"/>
      <c r="G9" s="88"/>
      <c r="H9" s="88"/>
      <c r="I9" s="88"/>
    </row>
    <row r="10" spans="1:9" ht="16.149999999999999" customHeight="1" outlineLevel="4" x14ac:dyDescent="0.2">
      <c r="A10" s="8" t="s">
        <v>82</v>
      </c>
      <c r="B10" s="8" t="s">
        <v>83</v>
      </c>
      <c r="C10" s="8" t="s">
        <v>14</v>
      </c>
      <c r="D10" s="9" t="s">
        <v>93</v>
      </c>
      <c r="E10" s="82" t="s">
        <v>94</v>
      </c>
      <c r="F10" s="82" t="s">
        <v>95</v>
      </c>
      <c r="G10" s="29">
        <v>1788848.3499999996</v>
      </c>
      <c r="H10" s="29">
        <v>4699607.55</v>
      </c>
      <c r="I10" s="29">
        <v>4212066.4700000016</v>
      </c>
    </row>
    <row r="11" spans="1:9" ht="16.149999999999999" customHeight="1" outlineLevel="4" x14ac:dyDescent="0.2">
      <c r="A11" s="8" t="s">
        <v>82</v>
      </c>
      <c r="B11" s="8" t="s">
        <v>83</v>
      </c>
      <c r="C11" s="8" t="s">
        <v>14</v>
      </c>
      <c r="D11" s="9" t="s">
        <v>93</v>
      </c>
      <c r="E11" s="82" t="s">
        <v>18</v>
      </c>
      <c r="F11" s="82" t="s">
        <v>96</v>
      </c>
      <c r="G11" s="29">
        <v>6351684.6699999999</v>
      </c>
      <c r="H11" s="29">
        <v>13419969.93</v>
      </c>
      <c r="I11" s="29">
        <v>7213475.2599999998</v>
      </c>
    </row>
    <row r="12" spans="1:9" ht="16.149999999999999" customHeight="1" outlineLevel="4" x14ac:dyDescent="0.2">
      <c r="A12" s="8" t="s">
        <v>82</v>
      </c>
      <c r="B12" s="8" t="s">
        <v>83</v>
      </c>
      <c r="C12" s="8" t="s">
        <v>14</v>
      </c>
      <c r="D12" s="9" t="s">
        <v>93</v>
      </c>
      <c r="E12" s="82" t="s">
        <v>20</v>
      </c>
      <c r="F12" s="82" t="s">
        <v>97</v>
      </c>
      <c r="G12" s="29">
        <v>0</v>
      </c>
      <c r="H12" s="29">
        <v>1893220.26</v>
      </c>
      <c r="I12" s="29">
        <v>1893220.26</v>
      </c>
    </row>
    <row r="13" spans="1:9" ht="16.149999999999999" customHeight="1" outlineLevel="4" x14ac:dyDescent="0.2">
      <c r="A13" s="8" t="s">
        <v>82</v>
      </c>
      <c r="B13" s="8" t="s">
        <v>83</v>
      </c>
      <c r="C13" s="8" t="s">
        <v>14</v>
      </c>
      <c r="D13" s="9" t="s">
        <v>93</v>
      </c>
      <c r="E13" s="82" t="s">
        <v>22</v>
      </c>
      <c r="F13" s="82" t="s">
        <v>98</v>
      </c>
      <c r="G13" s="29">
        <v>2153622.8800000004</v>
      </c>
      <c r="H13" s="29">
        <v>13002189.48</v>
      </c>
      <c r="I13" s="29">
        <v>12862257.850000001</v>
      </c>
    </row>
    <row r="14" spans="1:9" ht="16.149999999999999" customHeight="1" outlineLevel="4" x14ac:dyDescent="0.2">
      <c r="A14" s="8" t="s">
        <v>82</v>
      </c>
      <c r="B14" s="8" t="s">
        <v>83</v>
      </c>
      <c r="C14" s="8" t="s">
        <v>14</v>
      </c>
      <c r="D14" s="9" t="s">
        <v>93</v>
      </c>
      <c r="E14" s="82" t="s">
        <v>99</v>
      </c>
      <c r="F14" s="82" t="s">
        <v>100</v>
      </c>
      <c r="G14" s="29">
        <v>1040690.0700000001</v>
      </c>
      <c r="H14" s="29">
        <v>835471.47</v>
      </c>
      <c r="I14" s="29">
        <v>1051820.2</v>
      </c>
    </row>
    <row r="15" spans="1:9" ht="16.149999999999999" customHeight="1" outlineLevel="4" x14ac:dyDescent="0.2">
      <c r="A15" s="8" t="s">
        <v>82</v>
      </c>
      <c r="B15" s="8" t="s">
        <v>83</v>
      </c>
      <c r="C15" s="8" t="s">
        <v>14</v>
      </c>
      <c r="D15" s="9" t="s">
        <v>93</v>
      </c>
      <c r="E15" s="82" t="s">
        <v>101</v>
      </c>
      <c r="F15" s="82" t="s">
        <v>102</v>
      </c>
      <c r="G15" s="29">
        <v>7156.4499999999907</v>
      </c>
      <c r="H15" s="29">
        <v>1860765.4100000001</v>
      </c>
      <c r="I15" s="29">
        <v>1860765.4100000001</v>
      </c>
    </row>
    <row r="16" spans="1:9" ht="16.149999999999999" customHeight="1" outlineLevel="3" x14ac:dyDescent="0.25">
      <c r="A16" s="8"/>
      <c r="B16" s="8"/>
      <c r="C16" s="8"/>
      <c r="D16" s="83" t="s">
        <v>103</v>
      </c>
      <c r="E16" s="84" t="str">
        <f>D16</f>
        <v xml:space="preserve">INTERVENTI DIVERSI </v>
      </c>
      <c r="F16" s="84"/>
      <c r="G16" s="85">
        <f>SUBTOTAL(9,G10:G15)</f>
        <v>11342002.42</v>
      </c>
      <c r="H16" s="85">
        <f>SUBTOTAL(9,H10:H15)</f>
        <v>35711224.100000009</v>
      </c>
      <c r="I16" s="85">
        <f>SUBTOTAL(9,I10:I15)</f>
        <v>29093605.450000003</v>
      </c>
    </row>
    <row r="17" spans="1:9" ht="16.149999999999999" customHeight="1" outlineLevel="3" x14ac:dyDescent="0.25">
      <c r="A17" s="8"/>
      <c r="B17" s="8"/>
      <c r="C17" s="8"/>
      <c r="D17" s="31"/>
      <c r="E17" s="89" t="str">
        <f>CONCATENATE(C18,"   ",D18)</f>
        <v>1.3   ONERI COMUNI</v>
      </c>
      <c r="F17" s="90"/>
      <c r="G17" s="88"/>
      <c r="H17" s="88"/>
      <c r="I17" s="88"/>
    </row>
    <row r="18" spans="1:9" ht="16.149999999999999" customHeight="1" outlineLevel="4" x14ac:dyDescent="0.25">
      <c r="A18" s="91" t="s">
        <v>104</v>
      </c>
      <c r="B18" s="91" t="s">
        <v>83</v>
      </c>
      <c r="C18" s="91" t="s">
        <v>25</v>
      </c>
      <c r="D18" s="92" t="s">
        <v>105</v>
      </c>
      <c r="E18" s="93" t="s">
        <v>27</v>
      </c>
      <c r="F18" s="93" t="s">
        <v>106</v>
      </c>
      <c r="G18" s="94">
        <v>0</v>
      </c>
      <c r="H18" s="94">
        <v>0</v>
      </c>
      <c r="I18" s="94">
        <v>0</v>
      </c>
    </row>
    <row r="19" spans="1:9" ht="16.149999999999999" customHeight="1" outlineLevel="3" x14ac:dyDescent="0.25">
      <c r="A19" s="8"/>
      <c r="B19" s="8"/>
      <c r="C19" s="8"/>
      <c r="D19" s="92" t="s">
        <v>105</v>
      </c>
      <c r="E19" s="84" t="str">
        <f>D19</f>
        <v>ONERI COMUNI</v>
      </c>
      <c r="F19" s="84"/>
      <c r="G19" s="85">
        <f>SUBTOTAL(9,G18:G18)</f>
        <v>0</v>
      </c>
      <c r="H19" s="85">
        <f>SUBTOTAL(9,H18:H18)</f>
        <v>0</v>
      </c>
      <c r="I19" s="85">
        <f>SUBTOTAL(9,I18:I18)</f>
        <v>0</v>
      </c>
    </row>
    <row r="20" spans="1:9" ht="16.149999999999999" customHeight="1" outlineLevel="3" x14ac:dyDescent="0.25">
      <c r="A20" s="8"/>
      <c r="B20" s="8"/>
      <c r="C20" s="8"/>
      <c r="D20" s="31"/>
      <c r="E20" s="86" t="str">
        <f>CONCATENATE(C21,"   ",D21)</f>
        <v>1.4   ACCANTONAMENTO AL TRATTAMENTO DI FINE RAPPORTO</v>
      </c>
      <c r="F20" s="87"/>
      <c r="G20" s="88"/>
      <c r="H20" s="88"/>
      <c r="I20" s="88"/>
    </row>
    <row r="21" spans="1:9" ht="16.149999999999999" customHeight="1" outlineLevel="4" x14ac:dyDescent="0.2">
      <c r="A21" s="8" t="s">
        <v>82</v>
      </c>
      <c r="B21" s="8" t="s">
        <v>83</v>
      </c>
      <c r="C21" s="8" t="s">
        <v>107</v>
      </c>
      <c r="D21" s="9" t="s">
        <v>108</v>
      </c>
      <c r="E21" s="82" t="s">
        <v>109</v>
      </c>
      <c r="F21" s="82" t="s">
        <v>108</v>
      </c>
      <c r="G21" s="29">
        <v>92725.770000014905</v>
      </c>
      <c r="H21" s="29">
        <v>0</v>
      </c>
      <c r="I21" s="29">
        <v>5326927.3499999996</v>
      </c>
    </row>
    <row r="22" spans="1:9" ht="16.149999999999999" customHeight="1" outlineLevel="3" x14ac:dyDescent="0.25">
      <c r="A22" s="8"/>
      <c r="B22" s="8"/>
      <c r="C22" s="8"/>
      <c r="D22" s="9" t="s">
        <v>110</v>
      </c>
      <c r="E22" s="84" t="str">
        <f>D22</f>
        <v>ACCANTONAMENTO A FONDO RISCHI ED ONERI</v>
      </c>
      <c r="F22" s="84"/>
      <c r="G22" s="85">
        <f>SUBTOTAL(9,G21:G21)</f>
        <v>92725.770000014905</v>
      </c>
      <c r="H22" s="85">
        <f>SUBTOTAL(9,H21:H21)</f>
        <v>0</v>
      </c>
      <c r="I22" s="85">
        <f>SUBTOTAL(9,I21:I21)</f>
        <v>5326927.3499999996</v>
      </c>
    </row>
    <row r="23" spans="1:9" ht="16.149999999999999" customHeight="1" outlineLevel="3" x14ac:dyDescent="0.25">
      <c r="A23" s="8"/>
      <c r="B23" s="8"/>
      <c r="C23" s="8"/>
      <c r="D23" s="9"/>
      <c r="E23" s="86" t="str">
        <f>CONCATENATE(C24,"   ",D24)</f>
        <v>1.5   ACCANTONAMENTO A FONDO RISCHI ED ONERI</v>
      </c>
      <c r="F23" s="87"/>
      <c r="G23" s="88"/>
      <c r="H23" s="88"/>
      <c r="I23" s="88"/>
    </row>
    <row r="24" spans="1:9" ht="16.149999999999999" customHeight="1" outlineLevel="4" x14ac:dyDescent="0.25">
      <c r="A24" s="8" t="s">
        <v>82</v>
      </c>
      <c r="B24" s="8" t="s">
        <v>83</v>
      </c>
      <c r="C24" s="8" t="s">
        <v>111</v>
      </c>
      <c r="D24" s="83" t="s">
        <v>110</v>
      </c>
      <c r="E24" s="95" t="s">
        <v>112</v>
      </c>
      <c r="F24" s="96" t="s">
        <v>110</v>
      </c>
      <c r="G24" s="97">
        <v>0</v>
      </c>
      <c r="H24" s="97">
        <v>0</v>
      </c>
      <c r="I24" s="97">
        <v>0</v>
      </c>
    </row>
    <row r="25" spans="1:9" ht="16.149999999999999" customHeight="1" outlineLevel="3" x14ac:dyDescent="0.25">
      <c r="A25" s="8"/>
      <c r="B25" s="8"/>
      <c r="C25" s="8"/>
      <c r="D25" s="83" t="s">
        <v>110</v>
      </c>
      <c r="E25" s="84" t="str">
        <f>D25</f>
        <v>ACCANTONAMENTO A FONDO RISCHI ED ONERI</v>
      </c>
      <c r="F25" s="84"/>
      <c r="G25" s="85">
        <f>SUBTOTAL(9,G24:G24)</f>
        <v>0</v>
      </c>
      <c r="H25" s="85">
        <f>SUBTOTAL(9,H24:H24)</f>
        <v>0</v>
      </c>
      <c r="I25" s="85">
        <f>SUBTOTAL(9,I24:I24)</f>
        <v>0</v>
      </c>
    </row>
    <row r="26" spans="1:9" ht="16.149999999999999" customHeight="1" outlineLevel="2" x14ac:dyDescent="0.25">
      <c r="A26" s="8"/>
      <c r="B26" s="31" t="s">
        <v>113</v>
      </c>
      <c r="C26" s="8"/>
      <c r="D26" s="9"/>
      <c r="E26" s="44" t="str">
        <f>B26</f>
        <v xml:space="preserve">TITOLO I - USCITE CORRENTI </v>
      </c>
      <c r="F26" s="44"/>
      <c r="G26" s="98">
        <f>SUBTOTAL(9,G5:G25)</f>
        <v>46853712.410000019</v>
      </c>
      <c r="H26" s="98">
        <f>SUBTOTAL(9,H5:H25)-H24</f>
        <v>223642679.03999999</v>
      </c>
      <c r="I26" s="98">
        <f>SUBTOTAL(9,I5:I25)</f>
        <v>219578269.96999997</v>
      </c>
    </row>
    <row r="27" spans="1:9" ht="16.149999999999999" customHeight="1" outlineLevel="2" x14ac:dyDescent="0.25">
      <c r="A27" s="8"/>
      <c r="B27" s="31"/>
      <c r="C27" s="8"/>
      <c r="D27" s="9"/>
      <c r="E27" s="99" t="str">
        <f>CONCATENATE(C28,"   ",D28)</f>
        <v>2.1   INVESTIMENTI</v>
      </c>
      <c r="F27" s="100"/>
      <c r="G27" s="101"/>
      <c r="H27" s="101"/>
      <c r="I27" s="101"/>
    </row>
    <row r="28" spans="1:9" ht="16.149999999999999" customHeight="1" outlineLevel="4" x14ac:dyDescent="0.2">
      <c r="A28" s="8" t="s">
        <v>82</v>
      </c>
      <c r="B28" s="8" t="s">
        <v>114</v>
      </c>
      <c r="C28" s="8" t="s">
        <v>40</v>
      </c>
      <c r="D28" s="9" t="s">
        <v>115</v>
      </c>
      <c r="E28" s="93" t="s">
        <v>42</v>
      </c>
      <c r="F28" s="93" t="s">
        <v>116</v>
      </c>
      <c r="G28" s="29">
        <v>2023892.4000000006</v>
      </c>
      <c r="H28" s="29">
        <v>2303082.7300000004</v>
      </c>
      <c r="I28" s="29">
        <v>1894554.95</v>
      </c>
    </row>
    <row r="29" spans="1:9" ht="16.149999999999999" customHeight="1" outlineLevel="4" x14ac:dyDescent="0.2">
      <c r="A29" s="8" t="s">
        <v>82</v>
      </c>
      <c r="B29" s="8" t="s">
        <v>114</v>
      </c>
      <c r="C29" s="8" t="s">
        <v>40</v>
      </c>
      <c r="D29" s="9" t="s">
        <v>115</v>
      </c>
      <c r="E29" s="93" t="s">
        <v>44</v>
      </c>
      <c r="F29" s="93" t="s">
        <v>117</v>
      </c>
      <c r="G29" s="29">
        <v>32396113.989999995</v>
      </c>
      <c r="H29" s="29">
        <v>26964893.290000003</v>
      </c>
      <c r="I29" s="29">
        <v>41335181.829999998</v>
      </c>
    </row>
    <row r="30" spans="1:9" ht="16.149999999999999" customHeight="1" outlineLevel="4" x14ac:dyDescent="0.2">
      <c r="A30" s="8" t="s">
        <v>82</v>
      </c>
      <c r="B30" s="8" t="s">
        <v>114</v>
      </c>
      <c r="C30" s="8" t="s">
        <v>40</v>
      </c>
      <c r="D30" s="9" t="s">
        <v>115</v>
      </c>
      <c r="E30" s="93" t="s">
        <v>46</v>
      </c>
      <c r="F30" s="93" t="s">
        <v>118</v>
      </c>
      <c r="G30" s="29">
        <v>1736522.35</v>
      </c>
      <c r="H30" s="29">
        <v>0</v>
      </c>
      <c r="I30" s="29">
        <v>0</v>
      </c>
    </row>
    <row r="31" spans="1:9" ht="16.149999999999999" customHeight="1" outlineLevel="4" x14ac:dyDescent="0.2">
      <c r="A31" s="8" t="s">
        <v>82</v>
      </c>
      <c r="B31" s="8" t="s">
        <v>114</v>
      </c>
      <c r="C31" s="8" t="s">
        <v>40</v>
      </c>
      <c r="D31" s="9" t="s">
        <v>115</v>
      </c>
      <c r="E31" s="93" t="s">
        <v>48</v>
      </c>
      <c r="F31" s="93" t="s">
        <v>119</v>
      </c>
      <c r="G31" s="29">
        <v>48147</v>
      </c>
      <c r="H31" s="29">
        <v>0</v>
      </c>
      <c r="I31" s="29">
        <v>0</v>
      </c>
    </row>
    <row r="32" spans="1:9" ht="26.25" customHeight="1" outlineLevel="4" x14ac:dyDescent="0.2">
      <c r="A32" s="8" t="s">
        <v>82</v>
      </c>
      <c r="B32" s="8" t="s">
        <v>114</v>
      </c>
      <c r="C32" s="8" t="s">
        <v>40</v>
      </c>
      <c r="D32" s="9" t="s">
        <v>115</v>
      </c>
      <c r="E32" s="93" t="s">
        <v>120</v>
      </c>
      <c r="F32" s="93" t="s">
        <v>121</v>
      </c>
      <c r="G32" s="29">
        <v>47649.159999999312</v>
      </c>
      <c r="H32" s="29">
        <v>10008469.27</v>
      </c>
      <c r="I32" s="29">
        <v>9990658.8300000001</v>
      </c>
    </row>
    <row r="33" spans="1:9" ht="16.149999999999999" customHeight="1" outlineLevel="3" x14ac:dyDescent="0.25">
      <c r="A33" s="8"/>
      <c r="B33" s="8"/>
      <c r="C33" s="8"/>
      <c r="D33" s="83" t="s">
        <v>122</v>
      </c>
      <c r="E33" s="84" t="str">
        <f>D33</f>
        <v xml:space="preserve">INVESTIMENTI </v>
      </c>
      <c r="F33" s="84"/>
      <c r="G33" s="85">
        <f>SUBTOTAL(9,G28:G32)</f>
        <v>36252324.899999991</v>
      </c>
      <c r="H33" s="85">
        <f>SUBTOTAL(9,H28:H32)</f>
        <v>39276445.290000007</v>
      </c>
      <c r="I33" s="85">
        <f>SUBTOTAL(9,I28:I32)</f>
        <v>53220395.609999999</v>
      </c>
    </row>
    <row r="34" spans="1:9" ht="16.149999999999999" customHeight="1" outlineLevel="2" x14ac:dyDescent="0.25">
      <c r="A34" s="8"/>
      <c r="B34" s="31" t="s">
        <v>123</v>
      </c>
      <c r="C34" s="8"/>
      <c r="D34" s="9"/>
      <c r="E34" s="44" t="str">
        <f>B34</f>
        <v xml:space="preserve">TITOLO II - USCITE IN CONTO CAPITALE </v>
      </c>
      <c r="F34" s="44"/>
      <c r="G34" s="98">
        <f>SUBTOTAL(9,G28:G32)</f>
        <v>36252324.899999991</v>
      </c>
      <c r="H34" s="98">
        <f>SUBTOTAL(9,H28:H32)</f>
        <v>39276445.290000007</v>
      </c>
      <c r="I34" s="98">
        <f>SUBTOTAL(9,I28:I32)</f>
        <v>53220395.609999999</v>
      </c>
    </row>
    <row r="35" spans="1:9" ht="16.149999999999999" customHeight="1" outlineLevel="1" x14ac:dyDescent="0.25">
      <c r="A35" s="31"/>
      <c r="B35" s="8"/>
      <c r="C35" s="8"/>
      <c r="D35" s="8"/>
      <c r="E35" s="86" t="str">
        <f>CONCATENATE(C36,"   ",D36)</f>
        <v>3.1   USCITE GESTIONI SPECIALI</v>
      </c>
      <c r="F35" s="102"/>
      <c r="G35" s="103"/>
      <c r="H35" s="103"/>
      <c r="I35" s="103"/>
    </row>
    <row r="36" spans="1:9" ht="16.149999999999999" customHeight="1" outlineLevel="4" x14ac:dyDescent="0.2">
      <c r="A36" s="8" t="s">
        <v>67</v>
      </c>
      <c r="B36" s="8" t="s">
        <v>68</v>
      </c>
      <c r="C36" s="8" t="s">
        <v>69</v>
      </c>
      <c r="D36" s="9" t="s">
        <v>124</v>
      </c>
      <c r="E36" s="104" t="s">
        <v>72</v>
      </c>
      <c r="F36" s="104" t="s">
        <v>124</v>
      </c>
      <c r="G36" s="29">
        <v>10198058.390000001</v>
      </c>
      <c r="H36" s="29">
        <v>25546637.979999993</v>
      </c>
      <c r="I36" s="29">
        <v>31790440.089999996</v>
      </c>
    </row>
    <row r="37" spans="1:9" ht="16.149999999999999" customHeight="1" outlineLevel="3" x14ac:dyDescent="0.25">
      <c r="A37" s="8"/>
      <c r="B37" s="8"/>
      <c r="C37" s="8"/>
      <c r="D37" s="83" t="s">
        <v>125</v>
      </c>
      <c r="E37" s="105" t="str">
        <f>D37</f>
        <v xml:space="preserve">USCITE GESTIONI SPECIALI </v>
      </c>
      <c r="F37" s="105"/>
      <c r="G37" s="94">
        <f>SUBTOTAL(9,G36:G36)</f>
        <v>10198058.390000001</v>
      </c>
      <c r="H37" s="94">
        <f>SUBTOTAL(9,H36:H36)</f>
        <v>25546637.979999993</v>
      </c>
      <c r="I37" s="94">
        <f>SUBTOTAL(9,I36:I36)</f>
        <v>31790440.089999996</v>
      </c>
    </row>
    <row r="38" spans="1:9" ht="16.149999999999999" customHeight="1" outlineLevel="2" x14ac:dyDescent="0.25">
      <c r="A38" s="8"/>
      <c r="B38" s="31" t="s">
        <v>126</v>
      </c>
      <c r="C38" s="8"/>
      <c r="D38" s="9"/>
      <c r="E38" s="44" t="str">
        <f>B38</f>
        <v>TITOLO III - GESTIONI SPECIALI Totale</v>
      </c>
      <c r="F38" s="44"/>
      <c r="G38" s="98">
        <f>SUBTOTAL(9,G36:G36)</f>
        <v>10198058.390000001</v>
      </c>
      <c r="H38" s="98">
        <f>SUBTOTAL(9,H36:H36)</f>
        <v>25546637.979999993</v>
      </c>
      <c r="I38" s="98">
        <f>SUBTOTAL(9,I36:I36)</f>
        <v>31790440.089999996</v>
      </c>
    </row>
    <row r="39" spans="1:9" ht="16.149999999999999" customHeight="1" outlineLevel="2" x14ac:dyDescent="0.25">
      <c r="A39" s="8"/>
      <c r="B39" s="31"/>
      <c r="C39" s="8"/>
      <c r="D39" s="8"/>
      <c r="E39" s="89" t="str">
        <f>CONCATENATE(C40,"   ",D40)</f>
        <v>4.1   USCITE AVENTI NATURA DI PARTITE DI GIRO</v>
      </c>
      <c r="F39" s="106"/>
      <c r="G39" s="107"/>
      <c r="H39" s="107"/>
      <c r="I39" s="107"/>
    </row>
    <row r="40" spans="1:9" ht="16.149999999999999" customHeight="1" outlineLevel="4" x14ac:dyDescent="0.2">
      <c r="A40" s="8" t="s">
        <v>67</v>
      </c>
      <c r="B40" s="8" t="s">
        <v>73</v>
      </c>
      <c r="C40" s="8" t="s">
        <v>74</v>
      </c>
      <c r="D40" s="9" t="s">
        <v>127</v>
      </c>
      <c r="E40" s="104" t="s">
        <v>77</v>
      </c>
      <c r="F40" s="104" t="s">
        <v>127</v>
      </c>
      <c r="G40" s="29">
        <v>8640863.4199999999</v>
      </c>
      <c r="H40" s="29">
        <v>54059933.550000004</v>
      </c>
      <c r="I40" s="29">
        <v>54149049.229999997</v>
      </c>
    </row>
    <row r="41" spans="1:9" ht="16.149999999999999" customHeight="1" outlineLevel="3" x14ac:dyDescent="0.25">
      <c r="A41" s="22"/>
      <c r="B41" s="22"/>
      <c r="C41" s="22"/>
      <c r="D41" s="46" t="s">
        <v>128</v>
      </c>
      <c r="E41" s="105" t="str">
        <f>D41</f>
        <v xml:space="preserve">USCITE AVENTI NATURA DI PARTITE DI GIRO </v>
      </c>
      <c r="F41" s="105"/>
      <c r="G41" s="94">
        <f>SUBTOTAL(9,G40:G40)</f>
        <v>8640863.4199999999</v>
      </c>
      <c r="H41" s="94">
        <f>SUBTOTAL(9,H40:H40)</f>
        <v>54059933.550000004</v>
      </c>
      <c r="I41" s="94">
        <f>SUBTOTAL(9,I40:I40)</f>
        <v>54149049.229999997</v>
      </c>
    </row>
    <row r="42" spans="1:9" ht="16.149999999999999" customHeight="1" outlineLevel="2" x14ac:dyDescent="0.25">
      <c r="A42" s="22"/>
      <c r="B42" s="46" t="s">
        <v>129</v>
      </c>
      <c r="C42" s="22"/>
      <c r="D42" s="22"/>
      <c r="E42" s="44" t="str">
        <f>B42</f>
        <v>TITOLO IV - PARTITE DI GIRO Totale</v>
      </c>
      <c r="F42" s="44"/>
      <c r="G42" s="98">
        <f>SUBTOTAL(9,G40:G40)</f>
        <v>8640863.4199999999</v>
      </c>
      <c r="H42" s="98">
        <f>SUBTOTAL(9,H40:H40)</f>
        <v>54059933.550000004</v>
      </c>
      <c r="I42" s="98">
        <f>SUBTOTAL(9,I40:I40)</f>
        <v>54149049.229999997</v>
      </c>
    </row>
    <row r="43" spans="1:9" ht="16.149999999999999" customHeight="1" x14ac:dyDescent="0.25">
      <c r="A43" s="46" t="s">
        <v>78</v>
      </c>
      <c r="B43" s="22"/>
      <c r="C43" s="22"/>
      <c r="D43" s="22"/>
      <c r="E43" s="108" t="s">
        <v>130</v>
      </c>
      <c r="F43" s="109"/>
      <c r="G43" s="110">
        <f>G26+G34+G38+G42</f>
        <v>101944959.12</v>
      </c>
      <c r="H43" s="110">
        <f>H26+H34+H38+H42</f>
        <v>342525695.86000001</v>
      </c>
      <c r="I43" s="110">
        <f>I26+I34+I38+I42</f>
        <v>358738154.89999998</v>
      </c>
    </row>
    <row r="44" spans="1:9" ht="20.25" customHeight="1" x14ac:dyDescent="0.25">
      <c r="E44" s="72" t="s">
        <v>80</v>
      </c>
      <c r="F44" s="72"/>
      <c r="G44" s="72"/>
      <c r="H44" s="72"/>
      <c r="I44" s="72"/>
    </row>
    <row r="45" spans="1:9" x14ac:dyDescent="0.25">
      <c r="E45" s="1"/>
      <c r="F45" s="1"/>
      <c r="G45" s="1"/>
      <c r="H45" s="1"/>
      <c r="I45" s="1"/>
    </row>
  </sheetData>
  <mergeCells count="2">
    <mergeCell ref="G2:I2"/>
    <mergeCell ref="E44:I44"/>
  </mergeCells>
  <pageMargins left="0.70000000000000007" right="0.70000000000000007" top="0.75" bottom="0.75" header="0.30000000000000004" footer="0.30000000000000004"/>
  <pageSetup paperSize="0" scale="82" fitToWidth="0" fitToHeight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/>
  </sheetViews>
  <sheetFormatPr defaultRowHeight="12" x14ac:dyDescent="0.2"/>
  <cols>
    <col min="1" max="1" width="65.42578125" style="112" customWidth="1"/>
    <col min="2" max="2" width="20.7109375" style="112" customWidth="1"/>
    <col min="3" max="3" width="9.140625" style="112" customWidth="1"/>
    <col min="4" max="16384" width="9.140625" style="112"/>
  </cols>
  <sheetData>
    <row r="1" spans="1:2" ht="24" customHeight="1" x14ac:dyDescent="0.2">
      <c r="A1" s="111" t="s">
        <v>131</v>
      </c>
      <c r="B1" s="111"/>
    </row>
    <row r="2" spans="1:2" ht="24" customHeight="1" x14ac:dyDescent="0.2">
      <c r="A2" s="126" t="s">
        <v>132</v>
      </c>
      <c r="B2" s="127" t="s">
        <v>133</v>
      </c>
    </row>
    <row r="3" spans="1:2" ht="24" customHeight="1" x14ac:dyDescent="0.2">
      <c r="A3" s="126"/>
      <c r="B3" s="127"/>
    </row>
    <row r="4" spans="1:2" ht="24" customHeight="1" x14ac:dyDescent="0.2">
      <c r="A4" s="115" t="s">
        <v>134</v>
      </c>
      <c r="B4" s="116">
        <v>405764896.08666664</v>
      </c>
    </row>
    <row r="5" spans="1:2" ht="24" customHeight="1" x14ac:dyDescent="0.2">
      <c r="A5" s="115" t="s">
        <v>135</v>
      </c>
      <c r="B5" s="117">
        <v>431814603.58907449</v>
      </c>
    </row>
    <row r="6" spans="1:2" ht="24" customHeight="1" x14ac:dyDescent="0.2">
      <c r="A6" s="118" t="s">
        <v>136</v>
      </c>
      <c r="B6" s="119">
        <f>B4-B5</f>
        <v>-26049707.502407849</v>
      </c>
    </row>
    <row r="7" spans="1:2" ht="24" customHeight="1" x14ac:dyDescent="0.2">
      <c r="A7" s="115" t="s">
        <v>137</v>
      </c>
      <c r="B7" s="117">
        <v>15908245.713333331</v>
      </c>
    </row>
    <row r="8" spans="1:2" ht="24" customHeight="1" x14ac:dyDescent="0.2">
      <c r="A8" s="115" t="s">
        <v>138</v>
      </c>
      <c r="B8" s="117">
        <v>0</v>
      </c>
    </row>
    <row r="9" spans="1:2" ht="24" customHeight="1" x14ac:dyDescent="0.2">
      <c r="A9" s="118" t="s">
        <v>139</v>
      </c>
      <c r="B9" s="119">
        <f>B6+B7+B8</f>
        <v>-10141461.789074518</v>
      </c>
    </row>
    <row r="10" spans="1:2" ht="24" customHeight="1" x14ac:dyDescent="0.2">
      <c r="A10" s="120" t="s">
        <v>140</v>
      </c>
      <c r="B10" s="121">
        <v>8857823.7434</v>
      </c>
    </row>
    <row r="11" spans="1:2" ht="30" customHeight="1" x14ac:dyDescent="0.2">
      <c r="A11" s="122" t="s">
        <v>141</v>
      </c>
      <c r="B11" s="123">
        <f>(B9-B10)</f>
        <v>-18999285.532474518</v>
      </c>
    </row>
    <row r="12" spans="1:2" ht="24" customHeight="1" x14ac:dyDescent="0.2"/>
    <row r="13" spans="1:2" ht="24" customHeight="1" x14ac:dyDescent="0.2">
      <c r="B13" s="124"/>
    </row>
    <row r="14" spans="1:2" ht="24" customHeight="1" x14ac:dyDescent="0.2">
      <c r="B14" s="125"/>
    </row>
    <row r="17" spans="2:2" x14ac:dyDescent="0.2">
      <c r="B17" s="125"/>
    </row>
  </sheetData>
  <mergeCells count="2">
    <mergeCell ref="A2:A3"/>
    <mergeCell ref="B2:B3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/>
  </sheetViews>
  <sheetFormatPr defaultRowHeight="12" x14ac:dyDescent="0.2"/>
  <cols>
    <col min="1" max="1" width="31" style="112" customWidth="1"/>
    <col min="2" max="2" width="16.140625" style="112" customWidth="1"/>
    <col min="3" max="3" width="31" style="112" customWidth="1"/>
    <col min="4" max="4" width="16.140625" style="112" customWidth="1"/>
    <col min="5" max="5" width="24.7109375" style="112" customWidth="1"/>
    <col min="6" max="6" width="9.140625" style="112" customWidth="1"/>
    <col min="7" max="16384" width="9.140625" style="112"/>
  </cols>
  <sheetData>
    <row r="1" spans="1:4" ht="24" customHeight="1" x14ac:dyDescent="0.2">
      <c r="A1" s="111" t="s">
        <v>142</v>
      </c>
      <c r="B1" s="111"/>
      <c r="C1" s="111"/>
      <c r="D1" s="111"/>
    </row>
    <row r="2" spans="1:4" ht="24" customHeight="1" x14ac:dyDescent="0.2">
      <c r="A2" s="113" t="s">
        <v>143</v>
      </c>
      <c r="B2" s="114" t="s">
        <v>144</v>
      </c>
      <c r="C2" s="113" t="s">
        <v>145</v>
      </c>
      <c r="D2" s="114" t="s">
        <v>144</v>
      </c>
    </row>
    <row r="3" spans="1:4" ht="35.25" customHeight="1" x14ac:dyDescent="0.2">
      <c r="A3" s="128" t="s">
        <v>146</v>
      </c>
      <c r="B3" s="116"/>
      <c r="C3" s="129" t="s">
        <v>147</v>
      </c>
      <c r="D3" s="117"/>
    </row>
    <row r="4" spans="1:4" ht="24" customHeight="1" x14ac:dyDescent="0.2">
      <c r="A4" s="129" t="s">
        <v>148</v>
      </c>
      <c r="B4" s="117"/>
      <c r="C4" s="129" t="s">
        <v>149</v>
      </c>
      <c r="D4" s="117"/>
    </row>
    <row r="5" spans="1:4" ht="24" customHeight="1" x14ac:dyDescent="0.2">
      <c r="A5" s="130" t="s">
        <v>150</v>
      </c>
      <c r="B5" s="117">
        <v>2613701.213866598</v>
      </c>
      <c r="C5" s="130" t="s">
        <v>151</v>
      </c>
      <c r="D5" s="117">
        <v>652428589.44311452</v>
      </c>
    </row>
    <row r="6" spans="1:4" ht="24" customHeight="1" x14ac:dyDescent="0.2">
      <c r="A6" s="130" t="s">
        <v>152</v>
      </c>
      <c r="B6" s="117">
        <v>557433958.7422744</v>
      </c>
      <c r="C6" s="130" t="s">
        <v>153</v>
      </c>
      <c r="D6" s="117">
        <v>0</v>
      </c>
    </row>
    <row r="7" spans="1:4" ht="24" customHeight="1" x14ac:dyDescent="0.2">
      <c r="A7" s="130" t="s">
        <v>154</v>
      </c>
      <c r="B7" s="117">
        <v>33778455.149560824</v>
      </c>
      <c r="C7" s="130" t="s">
        <v>155</v>
      </c>
      <c r="D7" s="117">
        <v>1418752.5</v>
      </c>
    </row>
    <row r="8" spans="1:4" ht="24" customHeight="1" x14ac:dyDescent="0.2">
      <c r="A8" s="129" t="s">
        <v>156</v>
      </c>
      <c r="B8" s="119">
        <f>B5+B6+B7</f>
        <v>593826115.1057018</v>
      </c>
      <c r="C8" s="130" t="s">
        <v>157</v>
      </c>
      <c r="D8" s="117">
        <v>-18999285.532474548</v>
      </c>
    </row>
    <row r="9" spans="1:4" ht="24" customHeight="1" x14ac:dyDescent="0.2">
      <c r="A9" s="129" t="s">
        <v>158</v>
      </c>
      <c r="B9" s="117"/>
      <c r="C9" s="129" t="s">
        <v>159</v>
      </c>
      <c r="D9" s="119">
        <f>D5+D6+D7+D8</f>
        <v>634848056.41064</v>
      </c>
    </row>
    <row r="10" spans="1:4" ht="24" customHeight="1" x14ac:dyDescent="0.2">
      <c r="A10" s="130" t="s">
        <v>160</v>
      </c>
      <c r="B10" s="117">
        <v>1625229.37</v>
      </c>
      <c r="C10" s="129"/>
      <c r="D10" s="117"/>
    </row>
    <row r="11" spans="1:4" ht="24" customHeight="1" x14ac:dyDescent="0.2">
      <c r="A11" s="130" t="s">
        <v>161</v>
      </c>
      <c r="B11" s="117">
        <v>129589404.61999999</v>
      </c>
      <c r="C11" s="129" t="s">
        <v>162</v>
      </c>
      <c r="D11" s="119">
        <v>105000000</v>
      </c>
    </row>
    <row r="12" spans="1:4" ht="24" customHeight="1" x14ac:dyDescent="0.2">
      <c r="A12" s="130" t="s">
        <v>163</v>
      </c>
      <c r="B12" s="117">
        <v>0</v>
      </c>
      <c r="C12" s="129" t="s">
        <v>164</v>
      </c>
      <c r="D12" s="119">
        <f>D13+D14</f>
        <v>31830851.470000003</v>
      </c>
    </row>
    <row r="13" spans="1:4" ht="24" customHeight="1" x14ac:dyDescent="0.2">
      <c r="A13" s="130" t="s">
        <v>165</v>
      </c>
      <c r="B13" s="117">
        <v>956388987.52999973</v>
      </c>
      <c r="C13" s="131" t="s">
        <v>166</v>
      </c>
      <c r="D13" s="117">
        <v>159215.29999999999</v>
      </c>
    </row>
    <row r="14" spans="1:4" ht="24" customHeight="1" x14ac:dyDescent="0.2">
      <c r="A14" s="129" t="s">
        <v>156</v>
      </c>
      <c r="B14" s="119">
        <f>B10+B11+B12+B16+B13</f>
        <v>1087603621.5199997</v>
      </c>
      <c r="C14" s="131" t="s">
        <v>167</v>
      </c>
      <c r="D14" s="117">
        <v>31671636.170000002</v>
      </c>
    </row>
    <row r="15" spans="1:4" ht="24" customHeight="1" x14ac:dyDescent="0.2">
      <c r="A15" s="130"/>
      <c r="B15" s="117"/>
      <c r="C15" s="132" t="s">
        <v>168</v>
      </c>
      <c r="D15" s="117">
        <v>184895496.06000003</v>
      </c>
    </row>
    <row r="16" spans="1:4" ht="27.75" customHeight="1" x14ac:dyDescent="0.2">
      <c r="A16" s="130"/>
      <c r="B16" s="117"/>
      <c r="C16" s="118" t="s">
        <v>169</v>
      </c>
      <c r="D16" s="117">
        <v>707005781.77999997</v>
      </c>
    </row>
    <row r="17" spans="1:5" ht="24" customHeight="1" x14ac:dyDescent="0.2">
      <c r="A17" s="133"/>
      <c r="B17" s="133"/>
      <c r="D17" s="133"/>
    </row>
    <row r="18" spans="1:5" ht="24" customHeight="1" x14ac:dyDescent="0.2">
      <c r="A18" s="134" t="s">
        <v>170</v>
      </c>
      <c r="B18" s="121">
        <v>0</v>
      </c>
      <c r="C18" s="122" t="s">
        <v>171</v>
      </c>
      <c r="D18" s="121">
        <v>17849551.386666667</v>
      </c>
    </row>
    <row r="19" spans="1:5" ht="24" customHeight="1" x14ac:dyDescent="0.2">
      <c r="A19" s="134" t="s">
        <v>172</v>
      </c>
      <c r="B19" s="135">
        <f>B3+B8+B14+B18</f>
        <v>1681429736.6257014</v>
      </c>
      <c r="C19" s="134" t="s">
        <v>173</v>
      </c>
      <c r="D19" s="135">
        <f>D9+D10+D12+D18+D15+D16+D11</f>
        <v>1681429737.1073067</v>
      </c>
    </row>
    <row r="20" spans="1:5" ht="24" customHeight="1" x14ac:dyDescent="0.2"/>
    <row r="21" spans="1:5" ht="24" customHeight="1" x14ac:dyDescent="0.2">
      <c r="D21" s="125"/>
    </row>
    <row r="22" spans="1:5" ht="24" customHeight="1" x14ac:dyDescent="0.2">
      <c r="B22" s="125"/>
      <c r="C22" s="136"/>
      <c r="D22" s="125"/>
    </row>
    <row r="23" spans="1:5" ht="24" customHeight="1" x14ac:dyDescent="0.2"/>
    <row r="24" spans="1:5" ht="24" customHeight="1" x14ac:dyDescent="0.2"/>
    <row r="25" spans="1:5" ht="24" customHeight="1" x14ac:dyDescent="0.2">
      <c r="E25" s="137"/>
    </row>
    <row r="26" spans="1:5" ht="24" customHeight="1" x14ac:dyDescent="0.2">
      <c r="E26" s="137"/>
    </row>
    <row r="27" spans="1:5" ht="24" customHeight="1" x14ac:dyDescent="0.2">
      <c r="E27" s="137"/>
    </row>
    <row r="28" spans="1:5" ht="24" customHeight="1" x14ac:dyDescent="0.2"/>
  </sheetData>
  <pageMargins left="0.25" right="0.25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ENTRATE</vt:lpstr>
      <vt:lpstr>USCITE</vt:lpstr>
      <vt:lpstr>Conto_Economico_2022</vt:lpstr>
      <vt:lpstr>STATO_PATRIMONIALE_2022</vt:lpstr>
      <vt:lpstr>ENTRATE!Area_stampa</vt:lpstr>
      <vt:lpstr>USCITE!Area_stampa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D'Aleo</dc:creator>
  <cp:lastModifiedBy>Stefania Di Giusto</cp:lastModifiedBy>
  <cp:lastPrinted>2023-07-24T07:24:14Z</cp:lastPrinted>
  <dcterms:created xsi:type="dcterms:W3CDTF">2023-07-21T13:25:26Z</dcterms:created>
  <dcterms:modified xsi:type="dcterms:W3CDTF">2023-09-08T12:58:27Z</dcterms:modified>
</cp:coreProperties>
</file>