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carlo_bosco_enea_it/Documents/Trasparenza/Trasparenza Consuntivo 2024/"/>
    </mc:Choice>
  </mc:AlternateContent>
  <xr:revisionPtr revIDLastSave="0" documentId="8_{420651D6-938C-4120-B163-80AD1A994C6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ENTRATE" sheetId="2" r:id="rId1"/>
    <sheet name="USCITE" sheetId="3" r:id="rId2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3" l="1"/>
  <c r="E52" i="3"/>
  <c r="E41" i="3"/>
  <c r="D41" i="3"/>
  <c r="E36" i="3"/>
  <c r="E13" i="3"/>
  <c r="E167" i="3" l="1"/>
  <c r="D167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D52" i="3"/>
  <c r="E49" i="3"/>
  <c r="D49" i="3"/>
  <c r="D48" i="3" s="1"/>
  <c r="D36" i="3"/>
  <c r="E32" i="3"/>
  <c r="D32" i="3"/>
  <c r="E25" i="3"/>
  <c r="D25" i="3"/>
  <c r="E23" i="3"/>
  <c r="D23" i="3"/>
  <c r="E19" i="3"/>
  <c r="D19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 s="1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E48" i="3" l="1"/>
  <c r="D138" i="3"/>
  <c r="E138" i="3"/>
  <c r="D151" i="2"/>
  <c r="D126" i="2"/>
  <c r="E126" i="2"/>
  <c r="E4" i="2"/>
  <c r="D4" i="2"/>
  <c r="D4" i="3"/>
  <c r="E151" i="2"/>
  <c r="D85" i="2"/>
  <c r="D46" i="2"/>
  <c r="E23" i="2"/>
  <c r="E160" i="3"/>
  <c r="D160" i="3"/>
  <c r="E97" i="3"/>
  <c r="D97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<sst xmlns="http://schemas.openxmlformats.org/spreadsheetml/2006/main" count="1009" uniqueCount="328">
  <si>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</si>
  <si>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</si>
  <si>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</si>
  <si>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</si>
  <si>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</si>
  <si>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</si>
  <si>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</si>
  <si>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</si>
  <si>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</si>
  <si>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</si>
  <si>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</si>
  <si>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</si>
  <si>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</si>
  <si>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</si>
  <si>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</si>
  <si>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</si>
  <si>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</si>
  <si>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</si>
  <si>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</si>
  <si>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</si>
  <si>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</si>
  <si>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</si>
  <si>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</si>
  <si>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</si>
  <si>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</si>
  <si>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</si>
  <si>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</si>
  <si>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</si>
  <si>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</si>
  <si>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</si>
  <si>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</si>
  <si>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</si>
  <si>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</si>
  <si>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</si>
  <si>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</si>
  <si>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</si>
  <si>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</si>
  <si>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</si>
  <si>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</si>
  <si>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</si>
  <si>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</si>
  <si>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</si>
  <si>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</si>
  <si>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</si>
  <si>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</si>
  <si>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</si>
  <si>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</si>
  <si>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</si>
  <si>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</si>
  <si>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</si>
  <si>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</si>
  <si>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</si>
  <si>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</si>
  <si>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</si>
  <si>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</si>
  <si>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</si>
  <si>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</si>
  <si>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</si>
  <si>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</si>
  <si>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</si>
  <si>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</si>
  <si>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</si>
  <si>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</si>
  <si>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</si>
  <si>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</si>
  <si>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</si>
  <si>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</si>
  <si>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</si>
  <si>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</si>
  <si>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</si>
  <si>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</si>
  <si>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</si>
  <si>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</si>
  <si>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</si>
  <si>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</si>
  <si>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</si>
  <si>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</si>
  <si>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</si>
  <si>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</si>
  <si>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</si>
  <si>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</si>
  <si>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</si>
  <si>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</si>
  <si>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</si>
  <si>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</si>
  <si>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</si>
  <si>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</si>
  <si>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</si>
  <si>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</si>
  <si>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</si>
  <si>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</si>
  <si>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</si>
  <si>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</si>
  <si>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</si>
  <si>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</si>
  <si>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</si>
  <si>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</si>
  <si>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</si>
  <si>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</si>
  <si>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</si>
  <si>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</si>
  <si>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</si>
  <si>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</si>
  <si>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</si>
  <si>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</si>
  <si>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</si>
  <si>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</si>
  <si>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</si>
  <si>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</si>
  <si>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</si>
  <si>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</si>
  <si>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</si>
  <si>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</si>
  <si>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</si>
  <si>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</si>
  <si>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</si>
  <si>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</si>
  <si>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</si>
  <si>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</si>
  <si>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</si>
  <si>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</si>
  <si>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</si>
  <si>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</si>
  <si>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</si>
  <si>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</si>
  <si>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</si>
  <si>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</si>
  <si>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</si>
  <si>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</si>
  <si>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</si>
  <si>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</si>
  <si>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</si>
  <si>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</si>
  <si>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</si>
  <si>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</si>
  <si>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</si>
  <si>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</si>
  <si>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</si>
  <si>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</si>
  <si>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</si>
  <si>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</si>
  <si>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</si>
  <si>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</si>
  <si>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</si>
  <si>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</si>
  <si>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</si>
  <si>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</si>
  <si>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</si>
  <si>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</si>
  <si>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</si>
  <si>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</si>
  <si>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</si>
  <si>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</si>
  <si>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</si>
  <si>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</si>
  <si>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</si>
  <si>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</si>
  <si>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</si>
  <si>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</si>
  <si>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</si>
  <si>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</si>
  <si>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</si>
  <si>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</si>
  <si>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</si>
  <si>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</si>
  <si>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</si>
  <si>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</si>
  <si>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</si>
  <si>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</si>
  <si>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</si>
  <si>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</si>
  <si>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</si>
  <si>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</si>
  <si>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</si>
  <si>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</si>
  <si>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</si>
  <si>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</si>
  <si>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</si>
  <si>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</si>
  <si>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</si>
  <si>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</si>
  <si>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</si>
  <si>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</si>
  <si>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</si>
  <si>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</si>
  <si>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</si>
  <si>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</si>
  <si>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</si>
  <si>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</si>
  <si>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</si>
  <si>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</si>
  <si>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</si>
  <si>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</si>
  <si>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</si>
  <si>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</si>
  <si>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</si>
  <si>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</si>
  <si>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</si>
  <si>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</si>
  <si>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</si>
  <si>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</si>
  <si>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</si>
  <si>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</si>
  <si>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</si>
  <si>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</si>
  <si>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</si>
  <si>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</si>
  <si>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</si>
  <si>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</si>
  <si>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</si>
  <si>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</si>
  <si>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</si>
  <si>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</si>
  <si>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</si>
  <si>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</si>
  <si>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</si>
  <si>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</si>
  <si>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</si>
  <si>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</si>
  <si>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</si>
  <si>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</si>
  <si>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</si>
  <si>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</si>
  <si>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</si>
  <si>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</si>
  <si>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</si>
  <si>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</si>
  <si>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</si>
  <si>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</si>
  <si>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</si>
  <si>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</si>
  <si>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</si>
  <si>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</si>
  <si>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</si>
  <si>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</si>
  <si>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</si>
  <si>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</si>
  <si>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</si>
  <si>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</si>
  <si>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</si>
  <si>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</si>
  <si>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</si>
  <si>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</si>
  <si>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</si>
  <si>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</si>
  <si>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</si>
  <si>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</si>
  <si>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</si>
  <si>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</si>
  <si>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</si>
  <si>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</si>
  <si>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</si>
  <si>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</si>
  <si>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</si>
  <si>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</si>
  <si>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</si>
  <si>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</si>
  <si>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</si>
  <si>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</si>
  <si>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</si>
  <si>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</si>
  <si>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</si>
  <si>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</si>
  <si>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</si>
  <si>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</si>
  <si>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</si>
  <si>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</si>
  <si>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</si>
  <si>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</si>
  <si>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</si>
  <si>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</si>
  <si>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</si>
  <si>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</si>
  <si>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</si>
  <si>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</si>
  <si>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</si>
  <si>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</si>
  <si>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</si>
  <si>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</si>
  <si>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</si>
  <si>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</si>
  <si>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</si>
  <si>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</si>
  <si>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</si>
  <si>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</si>
  <si>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</si>
  <si>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</si>
  <si>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</si>
  <si>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</si>
  <si>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</si>
  <si>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</si>
  <si>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</si>
  <si>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</si>
  <si>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</si>
  <si>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</si>
  <si>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</si>
  <si>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</si>
  <si>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</si>
  <si>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</si>
  <si>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</si>
  <si>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</si>
  <si>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</si>
  <si>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</si>
  <si>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</si>
  <si>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</si>
  <si>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</si>
  <si>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</si>
  <si>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</si>
  <si>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</si>
  <si>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</si>
  <si>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</si>
  <si>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</si>
  <si>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</si>
  <si>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</si>
  <si>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</si>
  <si>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</si>
  <si>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</si>
  <si>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</si>
  <si>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</si>
  <si>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</si>
  <si>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</si>
  <si>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</si>
  <si>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</si>
  <si>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</si>
  <si>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</si>
  <si>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</si>
  <si>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Conto Consuntivo 
2024 Entrate</t>
  </si>
  <si>
    <t>Conto Consuntivo 2024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</si>
</sst>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3" fontId="9" fillId="2" borderId="8" xfId="0" applyNumberFormat="1" applyFont="1" applyFill="1" applyBorder="1" applyAlignment="1">
      <alignment horizontal="right" vertical="center"/>
    </xf>
    <xf numFmtId="3" fontId="9" fillId="2" borderId="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12">
    <cellStyle name="Grafico" xfId="1" xr:uid="{00000000-0005-0000-0000-000000000000}"/>
    <cellStyle name="Migliaia [0] 2" xfId="2" xr:uid="{00000000-0005-0000-0000-000001000000}"/>
    <cellStyle name="Migliaia 2" xfId="3" xr:uid="{00000000-0005-0000-0000-000002000000}"/>
    <cellStyle name="Normal_SHEET" xfId="4" xr:uid="{00000000-0005-0000-0000-000003000000}"/>
    <cellStyle name="Normale" xfId="0" builtinId="0"/>
    <cellStyle name="Normale 2" xfId="5" xr:uid="{00000000-0005-0000-0000-000005000000}"/>
    <cellStyle name="Normale 2 2" xfId="6" xr:uid="{00000000-0005-0000-0000-000006000000}"/>
    <cellStyle name="Normale 3" xfId="7" xr:uid="{00000000-0005-0000-0000-000007000000}"/>
    <cellStyle name="Normale 3 2" xfId="8" xr:uid="{00000000-0005-0000-0000-000008000000}"/>
    <cellStyle name="Normale 3 3" xfId="9" xr:uid="{00000000-0005-0000-0000-000009000000}"/>
    <cellStyle name="Normale 4" xfId="10" xr:uid="{00000000-0005-0000-0000-00000A000000}"/>
    <cellStyle name="Normale 5" xfId="11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7"/>
  <sheetViews>
    <sheetView topLeftCell="A133" workbookViewId="0">
      <selection activeCell="A167" sqref="A167:XFD167"/>
    </sheetView>
  </sheetViews>
  <sheetFormatPr defaultColWidth="9.140625"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8.85546875" style="1" customWidth="1"/>
    <col min="5" max="5" width="19.28515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4" t="s">
        <v>0</v>
      </c>
      <c r="B1" s="34"/>
      <c r="C1" s="34"/>
      <c r="D1" s="34"/>
      <c r="E1" s="34"/>
    </row>
    <row r="2" spans="1:5" ht="89.25" customHeight="1" x14ac:dyDescent="0.25">
      <c r="A2" s="35" t="s">
        <v>1</v>
      </c>
      <c r="B2" s="36"/>
      <c r="C2" s="37"/>
      <c r="D2" s="39" t="s">
        <v>326</v>
      </c>
      <c r="E2" s="38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329589738.5999999</v>
      </c>
      <c r="E16" s="20">
        <f>E17</f>
        <v>299564754.2899999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329589738.5999999</v>
      </c>
      <c r="E17" s="12">
        <f>E18+E19+E20+E21+E22</f>
        <v>299564754.2899999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309920338.9199999</v>
      </c>
      <c r="E18" s="16">
        <v>281802150.89999992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>
        <v>0</v>
      </c>
      <c r="E19" s="16">
        <v>0</v>
      </c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2286109.06</v>
      </c>
      <c r="E20" s="16">
        <v>1734871.07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0</v>
      </c>
      <c r="E21" s="16">
        <v>45011.94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17383290.619999997</v>
      </c>
      <c r="E22" s="16">
        <v>15982720.380000001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21456321.789999999</v>
      </c>
      <c r="E23" s="22">
        <f>E24+E28+E33+E37+E42</f>
        <v>31324859.850000001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8484686.0299999993</v>
      </c>
      <c r="E24" s="12">
        <f>E25+E26+E27</f>
        <v>10053919.290000001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1253163.1000000001</v>
      </c>
      <c r="E25" s="29">
        <v>1250453.6599999999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5641719.4100000001</v>
      </c>
      <c r="E26" s="29">
        <v>7146484.290000001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1589803.52</v>
      </c>
      <c r="E27" s="16">
        <v>1656981.34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>
        <v>0</v>
      </c>
      <c r="E29" s="16">
        <v>0</v>
      </c>
    </row>
    <row r="30" spans="1:12" ht="25.5" x14ac:dyDescent="0.25">
      <c r="A30" s="13" t="s">
        <v>7</v>
      </c>
      <c r="B30" s="14" t="s">
        <v>12</v>
      </c>
      <c r="C30" s="15" t="s">
        <v>36</v>
      </c>
      <c r="D30" s="16">
        <v>0</v>
      </c>
      <c r="E30" s="16">
        <v>0</v>
      </c>
    </row>
    <row r="31" spans="1:12" ht="25.5" x14ac:dyDescent="0.25">
      <c r="A31" s="13" t="s">
        <v>7</v>
      </c>
      <c r="B31" s="14" t="s">
        <v>12</v>
      </c>
      <c r="C31" s="15" t="s">
        <v>37</v>
      </c>
      <c r="D31" s="16">
        <v>0</v>
      </c>
      <c r="E31" s="16">
        <v>0</v>
      </c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>
        <v>0</v>
      </c>
      <c r="E32" s="16">
        <v>0</v>
      </c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3200412.81</v>
      </c>
      <c r="E33" s="12">
        <f>E34+E35+E36</f>
        <v>3200379.31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>
        <v>0</v>
      </c>
      <c r="E34" s="16">
        <v>0</v>
      </c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13703.31</v>
      </c>
      <c r="E35" s="16">
        <v>13703.31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3186709.5</v>
      </c>
      <c r="E36" s="16">
        <v>3186676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342634.48</v>
      </c>
      <c r="E37" s="12">
        <f>E38+E39+E40+E41</f>
        <v>342634.48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>
        <v>0</v>
      </c>
      <c r="E38" s="16">
        <v>0</v>
      </c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342634.48</v>
      </c>
      <c r="E39" s="16">
        <v>342634.48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9428588.4700000007</v>
      </c>
      <c r="E42" s="12">
        <f>E43+E44+E45</f>
        <v>17727926.77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6075.72</v>
      </c>
      <c r="E43" s="16">
        <v>6075.72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6327312.7300000004</v>
      </c>
      <c r="E44" s="16">
        <v>6403353.0200000005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3095200.0200000005</v>
      </c>
      <c r="E45" s="16">
        <v>11318498.029999999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9033.44</v>
      </c>
      <c r="E46" s="20">
        <f>E47+E50+E61+E76+E80</f>
        <v>9033.44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0</v>
      </c>
      <c r="E51" s="16">
        <v>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9033.44</v>
      </c>
      <c r="E61" s="12">
        <f>E62+E63+E64+E65+E66+E67+E68+E69+E70+E71+E72+E73+E74+E75</f>
        <v>9033.44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9033.44</v>
      </c>
      <c r="E71" s="16">
        <v>9033.44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0</v>
      </c>
      <c r="E76" s="12">
        <f>E77+E78+E79</f>
        <v>0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/>
      <c r="E77" s="16"/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/>
      <c r="E79" s="16"/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0</v>
      </c>
      <c r="E84" s="16">
        <v>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838937.1</v>
      </c>
      <c r="E85" s="20">
        <f>E86+E91+E102+E118</f>
        <v>838937.1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/>
      <c r="E87" s="16"/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/>
      <c r="E99" s="16"/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838937.1</v>
      </c>
      <c r="E102" s="12">
        <f>SUM(E103:E117)</f>
        <v>838937.1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>
        <v>0</v>
      </c>
      <c r="E103" s="16">
        <v>0</v>
      </c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283152.09999999998</v>
      </c>
      <c r="E104" s="16">
        <v>283152.09999999998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29">
        <v>555785</v>
      </c>
      <c r="E105" s="29">
        <v>555785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50000000</v>
      </c>
      <c r="E126" s="20">
        <f>E127+E130+E133+E137+E142</f>
        <v>50000000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50000000</v>
      </c>
      <c r="E133" s="12">
        <f>SUM(E134:E136)</f>
        <v>50000000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50000000</v>
      </c>
      <c r="E134" s="16">
        <v>50000000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105208966.41</v>
      </c>
      <c r="E151" s="20">
        <f>E152+E158</f>
        <v>105308415.50999999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69766026.230000004</v>
      </c>
      <c r="E152" s="12">
        <f>SUM(E153:E157)</f>
        <v>69836640.709999993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18266063.190000001</v>
      </c>
      <c r="E153" s="16">
        <v>18280290.359999999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50314180.780000001</v>
      </c>
      <c r="E154" s="16">
        <v>50336481.18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79450</v>
      </c>
      <c r="E155" s="16">
        <v>79450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>
        <v>0</v>
      </c>
      <c r="E156" s="16">
        <v>0</v>
      </c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1106332.26</v>
      </c>
      <c r="E157" s="16">
        <v>1140419.17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35442940.18</v>
      </c>
      <c r="E158" s="12">
        <f>SUM(E159:E164)</f>
        <v>35471774.799999997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>
        <v>0</v>
      </c>
      <c r="E159" s="16">
        <v>0</v>
      </c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7022221.6099999994</v>
      </c>
      <c r="E160" s="16">
        <v>7057800.2299999995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27781920</v>
      </c>
      <c r="E161" s="16">
        <v>27781920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638798.56999999995</v>
      </c>
      <c r="E162" s="16">
        <v>632054.56999999995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>
        <v>0</v>
      </c>
      <c r="E163" s="16">
        <v>0</v>
      </c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0</v>
      </c>
      <c r="E164" s="26">
        <v>0</v>
      </c>
    </row>
    <row r="166" spans="1:5" x14ac:dyDescent="0.25">
      <c r="C166" s="31"/>
      <c r="D166" s="30"/>
      <c r="E166" s="30"/>
    </row>
    <row r="167" spans="1:5" x14ac:dyDescent="0.25">
      <c r="D167" s="28"/>
      <c r="E167" s="28"/>
    </row>
  </sheetData>
  <autoFilter ref="A3:E164" xr:uid="{00000000-0009-0000-0000-000000000000}"/>
  <mergeCells count="2">
    <mergeCell ref="A1:E1"/>
    <mergeCell ref="A2:C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3"/>
  <sheetViews>
    <sheetView tabSelected="1" topLeftCell="A161" workbookViewId="0">
      <selection activeCell="C178" sqref="C178"/>
    </sheetView>
  </sheetViews>
  <sheetFormatPr defaultColWidth="9.140625"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4" width="17.28515625" style="1" customWidth="1"/>
    <col min="5" max="5" width="18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4" t="s">
        <v>0</v>
      </c>
      <c r="B1" s="34"/>
      <c r="C1" s="34"/>
      <c r="D1" s="34"/>
      <c r="E1" s="34"/>
    </row>
    <row r="2" spans="1:5" ht="81" customHeight="1" x14ac:dyDescent="0.25">
      <c r="A2" s="35" t="s">
        <v>1</v>
      </c>
      <c r="B2" s="36"/>
      <c r="C2" s="37"/>
      <c r="D2" s="39" t="s">
        <v>327</v>
      </c>
      <c r="E2" s="40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262199827.25000003</v>
      </c>
      <c r="E4" s="20">
        <f>E5+E8+E10+E13+E19+E23+E25+E32+E36+E41</f>
        <v>269524735.31999999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162709679.42000002</v>
      </c>
      <c r="E5" s="12">
        <f>E6+E7</f>
        <v>163135871.31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116841275.34</v>
      </c>
      <c r="E6" s="16">
        <v>116690827.98999999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45868404.079999998</v>
      </c>
      <c r="E7" s="16">
        <v>46445043.319999993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11594135.469999997</v>
      </c>
      <c r="E8" s="12">
        <f>E9</f>
        <v>11309969.999999998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11594135.469999997</v>
      </c>
      <c r="E9" s="16">
        <v>11309969.999999998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64570464.460000023</v>
      </c>
      <c r="E10" s="12">
        <f>E11+E12</f>
        <v>59958863.419999994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8849381.4199999999</v>
      </c>
      <c r="E11" s="16">
        <v>6496705.6399999997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55721083.040000021</v>
      </c>
      <c r="E12" s="16">
        <v>53462157.779999994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12248758.34</v>
      </c>
      <c r="E13" s="12">
        <f>E14+E15+E16+E17+E18</f>
        <v>24085275.91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5050956.05</v>
      </c>
      <c r="E14" s="16">
        <v>4884911.25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2292317.14</v>
      </c>
      <c r="E15" s="16">
        <v>2396551.2600000002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4710501.1500000004</v>
      </c>
      <c r="E16" s="16">
        <v>16635813.4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176000</v>
      </c>
      <c r="E17" s="16">
        <v>168000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18984</v>
      </c>
      <c r="E18" s="16">
        <v>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32">
        <v>0</v>
      </c>
      <c r="E21" s="33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5134362.9400000004</v>
      </c>
      <c r="E25" s="12">
        <f>E26+E27+E28+E29+E30+E31</f>
        <v>5133635.78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5106083.33</v>
      </c>
      <c r="E30" s="16">
        <v>5106083.33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>
        <v>28279.61</v>
      </c>
      <c r="E31" s="16">
        <v>27552.45</v>
      </c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3705.37</v>
      </c>
      <c r="E32" s="12">
        <f>E33+E34+E35</f>
        <v>0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3705.37</v>
      </c>
      <c r="E34" s="16">
        <v>0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2783236.94</v>
      </c>
      <c r="E36" s="12">
        <f>E37+E38+E39+E40</f>
        <v>2686916.72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2703660</v>
      </c>
      <c r="E37" s="16">
        <v>2659340.9300000002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>
        <v>0</v>
      </c>
      <c r="E38" s="16">
        <v>0</v>
      </c>
    </row>
    <row r="39" spans="1:5" x14ac:dyDescent="0.25">
      <c r="A39" s="13" t="s">
        <v>166</v>
      </c>
      <c r="B39" s="14" t="s">
        <v>12</v>
      </c>
      <c r="C39" s="15" t="s">
        <v>199</v>
      </c>
      <c r="D39" s="16"/>
      <c r="E39" s="16"/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79576.94</v>
      </c>
      <c r="E40" s="16">
        <v>27575.789999999997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D42+D43+D44+D45+D46+D47</f>
        <v>3155484.3099999996</v>
      </c>
      <c r="E41" s="12">
        <f>E42+E43+E44+E45+E46+E47</f>
        <v>3214202.1799999997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0</v>
      </c>
      <c r="E42" s="29"/>
    </row>
    <row r="43" spans="1:5" x14ac:dyDescent="0.25">
      <c r="A43" s="13" t="s">
        <v>166</v>
      </c>
      <c r="B43" s="14" t="s">
        <v>12</v>
      </c>
      <c r="C43" s="15" t="s">
        <v>203</v>
      </c>
      <c r="D43" s="16">
        <v>0</v>
      </c>
      <c r="E43" s="16">
        <v>0</v>
      </c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405438.05</v>
      </c>
      <c r="E44" s="16">
        <v>428719.44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1418793.2299999997</v>
      </c>
      <c r="E45" s="16">
        <v>1413240.2299999997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570106.34</v>
      </c>
      <c r="E46" s="16">
        <v>611095.81999999995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761146.69000000006</v>
      </c>
      <c r="E47" s="16">
        <v>761146.69000000006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D49+D52+D59+D91+D65</f>
        <v>174659851.90999997</v>
      </c>
      <c r="E48" s="20">
        <f>E49+E52+E59+E91+E65</f>
        <v>133241818.7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98799850.909999982</v>
      </c>
      <c r="E52" s="12">
        <f>E53+E54+E55+E56+E57+E58</f>
        <v>57381817.700000003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96747781.309999987</v>
      </c>
      <c r="E53" s="16">
        <v>55264245.960000001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>
        <v>0</v>
      </c>
      <c r="E54" s="16">
        <v>19941</v>
      </c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2052069.6</v>
      </c>
      <c r="E55" s="16">
        <v>2097630.7399999998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75860001</v>
      </c>
      <c r="E65" s="12">
        <f>SUM(E66:E90)</f>
        <v>75860001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75860001</v>
      </c>
      <c r="E89" s="16">
        <v>75860001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>
        <v>0</v>
      </c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13236.6</v>
      </c>
      <c r="E97" s="20">
        <f>E98+E103+E114+E130</f>
        <v>13236.6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13236.6</v>
      </c>
      <c r="E98" s="12">
        <f>SUM(E99:E102)</f>
        <v>13236.6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>
        <v>13236.6</v>
      </c>
      <c r="E99" s="16">
        <v>13236.6</v>
      </c>
    </row>
    <row r="100" spans="1:5" x14ac:dyDescent="0.25">
      <c r="A100" s="13" t="s">
        <v>166</v>
      </c>
      <c r="B100" s="14" t="s">
        <v>12</v>
      </c>
      <c r="C100" s="15" t="s">
        <v>257</v>
      </c>
      <c r="D100" s="16">
        <v>0</v>
      </c>
      <c r="E100" s="16">
        <v>0</v>
      </c>
    </row>
    <row r="101" spans="1:5" x14ac:dyDescent="0.25">
      <c r="A101" s="13" t="s">
        <v>166</v>
      </c>
      <c r="B101" s="14" t="s">
        <v>12</v>
      </c>
      <c r="C101" s="15" t="s">
        <v>258</v>
      </c>
      <c r="D101" s="16">
        <v>0</v>
      </c>
      <c r="E101" s="16"/>
    </row>
    <row r="102" spans="1:5" x14ac:dyDescent="0.25">
      <c r="A102" s="13" t="s">
        <v>166</v>
      </c>
      <c r="B102" s="14" t="s">
        <v>12</v>
      </c>
      <c r="C102" s="15" t="s">
        <v>259</v>
      </c>
      <c r="D102" s="16">
        <v>0</v>
      </c>
      <c r="E102" s="16">
        <v>0</v>
      </c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/>
      <c r="E106" s="16"/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0</v>
      </c>
      <c r="E114" s="12">
        <f>SUM(E115:E129)</f>
        <v>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/>
      <c r="E116" s="16"/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105208966.39000002</v>
      </c>
      <c r="E160" s="20">
        <f>E161+E167</f>
        <v>124319190.34999999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69766026.230000004</v>
      </c>
      <c r="E161" s="12">
        <f>SUM(E162:E166)</f>
        <v>75689523.909999996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18266063.190000001</v>
      </c>
      <c r="E162" s="16">
        <v>22125502.66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50314180.780000001</v>
      </c>
      <c r="E163" s="16">
        <v>52108164.57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79450</v>
      </c>
      <c r="E164" s="16">
        <v>78278.66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>
        <v>0</v>
      </c>
      <c r="E165" s="16">
        <v>0</v>
      </c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1106332.26</v>
      </c>
      <c r="E166" s="16">
        <v>1377578.02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35442940.160000004</v>
      </c>
      <c r="E167" s="12">
        <f>SUM(E168:E173)</f>
        <v>48629666.439999998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14747128.68</v>
      </c>
      <c r="E169" s="16">
        <v>16730011.559999999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19938587.030000001</v>
      </c>
      <c r="E170" s="16">
        <v>31419113.659999996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638798.56999999995</v>
      </c>
      <c r="E171" s="16">
        <v>480541.22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>
        <v>0</v>
      </c>
      <c r="E172" s="16">
        <v>0</v>
      </c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118425.88</v>
      </c>
      <c r="E173" s="26">
        <v>0</v>
      </c>
    </row>
  </sheetData>
  <autoFilter ref="A3:E173" xr:uid="{00000000-0009-0000-0000-000001000000}"/>
  <mergeCells count="2">
    <mergeCell ref="A1:E1"/>
    <mergeCell ref="A2:C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Carlo Bosco</cp:lastModifiedBy>
  <cp:lastPrinted>2021-07-28T13:27:01Z</cp:lastPrinted>
  <dcterms:created xsi:type="dcterms:W3CDTF">2016-02-01T10:51:47Z</dcterms:created>
  <dcterms:modified xsi:type="dcterms:W3CDTF">2025-10-27T11:22:59Z</dcterms:modified>
</cp:coreProperties>
</file>