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luciana_daleo_enea_it/Documents/Documenti/CONSUNTIVO 2024/TRASPARENZA 2024/da inviare pe rla pubblicazione/Definitive/"/>
    </mc:Choice>
  </mc:AlternateContent>
  <xr:revisionPtr revIDLastSave="50" documentId="8_{806A4D76-83B1-4B65-96C5-DBA174058199}" xr6:coauthVersionLast="47" xr6:coauthVersionMax="47" xr10:uidLastSave="{04183215-D38A-4C75-A76B-FFFD1F91179A}"/>
  <bookViews>
    <workbookView xWindow="-120" yWindow="-120" windowWidth="38640" windowHeight="21120" activeTab="3" xr2:uid="{00000000-000D-0000-FFFF-FFFF00000000}"/>
  </bookViews>
  <sheets>
    <sheet name="ENTRATE" sheetId="1" r:id="rId1"/>
    <sheet name="USCITE" sheetId="2" r:id="rId2"/>
    <sheet name="Conto Economico 2024" sheetId="3" r:id="rId3"/>
    <sheet name="STATO PATRIMONIALE 2024" sheetId="4" r:id="rId4"/>
  </sheets>
  <definedNames>
    <definedName name="_xlnm.Print_Area" localSheetId="0">ENTRATE!$E$1:$I$41</definedName>
    <definedName name="_xlnm.Print_Area" localSheetId="1">USCITE!$E$2:$I$44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D12" i="4"/>
  <c r="D9" i="4"/>
  <c r="D19" i="4" s="1"/>
  <c r="B8" i="4"/>
  <c r="B19" i="4" s="1"/>
  <c r="B6" i="3"/>
  <c r="B9" i="3" s="1"/>
  <c r="B11" i="3" s="1"/>
  <c r="H8" i="2"/>
  <c r="H25" i="2"/>
  <c r="I32" i="1" l="1"/>
  <c r="H32" i="1"/>
  <c r="G32" i="1"/>
  <c r="I24" i="1"/>
  <c r="H24" i="1"/>
  <c r="H33" i="1" s="1"/>
  <c r="G24" i="1"/>
  <c r="H10" i="1"/>
  <c r="H17" i="1"/>
  <c r="G17" i="1"/>
  <c r="I16" i="2"/>
  <c r="G16" i="2"/>
  <c r="I33" i="2"/>
  <c r="H33" i="2"/>
  <c r="G33" i="2"/>
  <c r="G42" i="2"/>
  <c r="I33" i="1" l="1"/>
  <c r="E32" i="1"/>
  <c r="E10" i="1"/>
  <c r="E9" i="2"/>
  <c r="E24" i="1"/>
  <c r="E29" i="1"/>
  <c r="E22" i="2"/>
  <c r="I25" i="2"/>
  <c r="G25" i="2"/>
  <c r="E25" i="2"/>
  <c r="E23" i="2"/>
  <c r="I19" i="2"/>
  <c r="H19" i="2"/>
  <c r="G19" i="2"/>
  <c r="E19" i="2"/>
  <c r="E17" i="2"/>
  <c r="E8" i="2"/>
  <c r="G8" i="2"/>
  <c r="G26" i="2" s="1"/>
  <c r="I8" i="2"/>
  <c r="I42" i="2"/>
  <c r="H42" i="2"/>
  <c r="E42" i="2"/>
  <c r="I41" i="2"/>
  <c r="H41" i="2"/>
  <c r="G41" i="2"/>
  <c r="E41" i="2"/>
  <c r="E39" i="2"/>
  <c r="I38" i="2"/>
  <c r="H38" i="2"/>
  <c r="G38" i="2"/>
  <c r="E38" i="2"/>
  <c r="I37" i="2"/>
  <c r="H37" i="2"/>
  <c r="G37" i="2"/>
  <c r="E37" i="2"/>
  <c r="E35" i="2"/>
  <c r="I34" i="2"/>
  <c r="H34" i="2"/>
  <c r="G34" i="2"/>
  <c r="E34" i="2"/>
  <c r="E33" i="2"/>
  <c r="E27" i="2"/>
  <c r="E26" i="2"/>
  <c r="I22" i="2"/>
  <c r="H22" i="2"/>
  <c r="G22" i="2"/>
  <c r="E20" i="2"/>
  <c r="H16" i="2"/>
  <c r="E16" i="2"/>
  <c r="E4" i="2"/>
  <c r="I39" i="1"/>
  <c r="H39" i="1"/>
  <c r="G39" i="1"/>
  <c r="E39" i="1"/>
  <c r="D38" i="1"/>
  <c r="E37" i="1"/>
  <c r="I36" i="1"/>
  <c r="H36" i="1"/>
  <c r="G36" i="1"/>
  <c r="E36" i="1"/>
  <c r="D35" i="1"/>
  <c r="E34" i="1"/>
  <c r="E33" i="1"/>
  <c r="E25" i="1"/>
  <c r="G33" i="1"/>
  <c r="E19" i="1"/>
  <c r="E18" i="1"/>
  <c r="I17" i="1"/>
  <c r="E17" i="1"/>
  <c r="E11" i="1"/>
  <c r="I10" i="1"/>
  <c r="H18" i="1"/>
  <c r="G10" i="1"/>
  <c r="E5" i="1"/>
  <c r="H26" i="2" l="1"/>
  <c r="H43" i="2" s="1"/>
  <c r="I26" i="2"/>
  <c r="I43" i="2" s="1"/>
  <c r="G43" i="2"/>
  <c r="H40" i="1"/>
  <c r="G18" i="1"/>
  <c r="G40" i="1" s="1"/>
  <c r="I18" i="1"/>
  <c r="I40" i="1" s="1"/>
</calcChain>
</file>

<file path=xl/sharedStrings.xml><?xml version="1.0" encoding="utf-8"?>
<sst xmlns="http://schemas.openxmlformats.org/spreadsheetml/2006/main" count="325" uniqueCount="175">
  <si>
    <t>RaggruppamentoTitolo</t>
  </si>
  <si>
    <t>Titolo_ES_I_LIV</t>
  </si>
  <si>
    <t>CodiceCatMadre</t>
  </si>
  <si>
    <t>CategoriaMadre</t>
  </si>
  <si>
    <t>CodiceCat</t>
  </si>
  <si>
    <t>Categoria</t>
  </si>
  <si>
    <t>RESIDUI</t>
  </si>
  <si>
    <t>COMPETENZA</t>
  </si>
  <si>
    <t>CASSA</t>
  </si>
  <si>
    <t>AVANZO DI AMMINISTRAZIONE</t>
  </si>
  <si>
    <t>FONDO INIZIALE DI CASSA</t>
  </si>
  <si>
    <t>ENTRATE</t>
  </si>
  <si>
    <t>TITOLO I - ENTRATE CORRENTI</t>
  </si>
  <si>
    <t>1.2</t>
  </si>
  <si>
    <t>ENTRATE DERIVANTI DA TRASFERIMENTI CORRENTI</t>
  </si>
  <si>
    <t>1.2.1</t>
  </si>
  <si>
    <t>TRASFERIMENTI DA PARTE DELLO STATO</t>
  </si>
  <si>
    <t>1.2.2</t>
  </si>
  <si>
    <t>TRASFERIMENTI DA PARTE DELLE REGIONI</t>
  </si>
  <si>
    <t>1.2.3</t>
  </si>
  <si>
    <t>TRASFERIMENTI DA PARTE DEI COMUNI E DELLE PROVINCE</t>
  </si>
  <si>
    <t>1.2.4</t>
  </si>
  <si>
    <t>TRASFERIMENTI DA PARTE DI ALTRI ENTI DEL SETTORE PUBBLICO</t>
  </si>
  <si>
    <t xml:space="preserve">ENTRATE DERIVANTI DA TRASFERIMENTI CORRENTI </t>
  </si>
  <si>
    <t>1.3</t>
  </si>
  <si>
    <t>ALTRE ENTRATE</t>
  </si>
  <si>
    <t>1.3.1</t>
  </si>
  <si>
    <t>ENTRATE DERIVANTI DALLA VENDITA DI BENI E DALLA PRESTAZIONE DI SERVIZI</t>
  </si>
  <si>
    <t>1.3.2</t>
  </si>
  <si>
    <t>REDDITI E PROVENTI PATRIMONIALI</t>
  </si>
  <si>
    <t>1.3.3</t>
  </si>
  <si>
    <t>POSTE CORRETTIVE E COMPENSATIVE DI USCITE CORRENTI</t>
  </si>
  <si>
    <t>1.3.4</t>
  </si>
  <si>
    <t>ENTRATE NON CLASSIFICABILI IN ALTRE VOCI</t>
  </si>
  <si>
    <t>1.3.5</t>
  </si>
  <si>
    <t>ENTRATE DALL'UNIONE EUROPEA E ORGANISMI INTERNAZIONALI</t>
  </si>
  <si>
    <t xml:space="preserve">ALTRE ENTRATE </t>
  </si>
  <si>
    <t xml:space="preserve">TITOLO I - ENTRATE CORRENTI </t>
  </si>
  <si>
    <t>TITOLO II - ENTRATE IN CONTO CAPITALE</t>
  </si>
  <si>
    <t>2.1</t>
  </si>
  <si>
    <t>ENTRATE PER ALIENAZIONE DI BENI PATRIMONIALI E RISCOSSIONE DI CREDITI</t>
  </si>
  <si>
    <t>2.1.2</t>
  </si>
  <si>
    <t>ALIENAZIONI DI IMMOBILIZZAZIONI TECNICHE</t>
  </si>
  <si>
    <t>2.1.3</t>
  </si>
  <si>
    <t>REALIZZO DI VALORI MOBILIARI</t>
  </si>
  <si>
    <t>2.1.4</t>
  </si>
  <si>
    <t>RISCOSSIONE CREDITI</t>
  </si>
  <si>
    <t xml:space="preserve">ENTRATE PER ALIENAZIONE DI BENI PATRIMONIALI E RISCOSSIONE DI CREDITI </t>
  </si>
  <si>
    <t>2.2</t>
  </si>
  <si>
    <t>ENTRATE DERIVANTI DA TRASFERIMENTI IN CONTO CAPITALE</t>
  </si>
  <si>
    <t>2.2.1</t>
  </si>
  <si>
    <t>TRASFERIMENTI DALLO STATO</t>
  </si>
  <si>
    <t>2.2.2</t>
  </si>
  <si>
    <t>TRASFERIMENTI DALLE REGIONI</t>
  </si>
  <si>
    <t xml:space="preserve">ENTRATE DERIVANTI DA TRASFERIMENTI IN CONTO CAPITALE </t>
  </si>
  <si>
    <t>2.2.4</t>
  </si>
  <si>
    <t>TRASFERIMENTI DA ALTRI ENTI DEL SETTORE PUBBLICO</t>
  </si>
  <si>
    <t xml:space="preserve">TITOLO II - ENTRATE IN CONTO CAPITALE </t>
  </si>
  <si>
    <t>CONTABILITA' SPECIALI</t>
  </si>
  <si>
    <t>TITOLO III - GESTIONI SPECIALI</t>
  </si>
  <si>
    <t>3.1</t>
  </si>
  <si>
    <t>ENTRATE GESTIONI SPECIALI</t>
  </si>
  <si>
    <t xml:space="preserve">TITOLO III - GESTIONI SPECIALI </t>
  </si>
  <si>
    <t>3.1.1</t>
  </si>
  <si>
    <t>TITOLO IV - PARTITE DI GIRO</t>
  </si>
  <si>
    <t>4.1</t>
  </si>
  <si>
    <t>ENTRATE AVENTI NATURA DI PARTITE DI GIRO</t>
  </si>
  <si>
    <t xml:space="preserve">TITOLO IV - PARTITE DI GIRO </t>
  </si>
  <si>
    <t>4.1.1</t>
  </si>
  <si>
    <t>Totale complessivo</t>
  </si>
  <si>
    <t>TOTALE ENTRATE AGENZIA</t>
  </si>
  <si>
    <t>USCITE</t>
  </si>
  <si>
    <t>TITOLO I - USCITE CORRENTI</t>
  </si>
  <si>
    <t>1.1</t>
  </si>
  <si>
    <t>FUNZIONAMENTO</t>
  </si>
  <si>
    <t>1.1.1</t>
  </si>
  <si>
    <t>USCITE PER GLI ORGANI DELL'ENTE</t>
  </si>
  <si>
    <t>1.1.2</t>
  </si>
  <si>
    <t>ONERI PER IL PERSONALE IN ATTIVITA' DI SERVIZIO</t>
  </si>
  <si>
    <t>1.1.3</t>
  </si>
  <si>
    <t>USCITE PER L'ACQUISTO DI BENI DI CONSUMO E SERVIZI</t>
  </si>
  <si>
    <t xml:space="preserve">FUNZIONAMENTO </t>
  </si>
  <si>
    <t>INTERVENTI DIVERSI</t>
  </si>
  <si>
    <t xml:space="preserve">1.2.1 </t>
  </si>
  <si>
    <t>USCITE PER PRESTAZIONI ISTITUZIONALI</t>
  </si>
  <si>
    <t>TRASFERIMENTI PASSIVI</t>
  </si>
  <si>
    <t>ONERI FINANZIARI</t>
  </si>
  <si>
    <t>ONERI TRIBUTARI</t>
  </si>
  <si>
    <t>1.2.5</t>
  </si>
  <si>
    <t>POSTE CORRETTIVE E COMPENSATIVE DI ENTRATE CORRENTI</t>
  </si>
  <si>
    <t>1.2.6</t>
  </si>
  <si>
    <t>USCITE NON CLASSIFICABILI IN ALTRE VOCI</t>
  </si>
  <si>
    <t xml:space="preserve">INTERVENTI DIVERSI </t>
  </si>
  <si>
    <t>1.4</t>
  </si>
  <si>
    <t>ACCANTONAMENTO AL TRATTAMENTO DI FINE RAPPORTO</t>
  </si>
  <si>
    <t>1.4.2</t>
  </si>
  <si>
    <t xml:space="preserve">TITOLO I - USCITE CORRENTI </t>
  </si>
  <si>
    <t>TITOLO II - USCITE IN CONTO CAPITALE</t>
  </si>
  <si>
    <t>INVESTIMENTI</t>
  </si>
  <si>
    <t>2.1.1</t>
  </si>
  <si>
    <t>ACQUISIZIONE DI BENI AD USO DUREVOLE ED OPERE IMMOBILIARI</t>
  </si>
  <si>
    <t>ACQUISIZIONE DI IMMOBILIZZAZIONI TECNICHE</t>
  </si>
  <si>
    <t>PARTECIPAZIONI E ACQUISTO DI VALORI MOBILIARI</t>
  </si>
  <si>
    <t>CONCESSIONI DI CREDITI ED ANTICIPAZIONI</t>
  </si>
  <si>
    <t>2.1.5</t>
  </si>
  <si>
    <t>INDENNITA' DI ANZIANITA' E SIMILARI AL PERSONALE CESSATO DAL SERVIZIO</t>
  </si>
  <si>
    <t xml:space="preserve">INVESTIMENTI </t>
  </si>
  <si>
    <t xml:space="preserve">TITOLO II - USCITE IN CONTO CAPITALE </t>
  </si>
  <si>
    <t>USCITE GESTIONI SPECIALI</t>
  </si>
  <si>
    <t xml:space="preserve">USCITE GESTIONI SPECIALI </t>
  </si>
  <si>
    <t>TITOLO III - GESTIONI SPECIALI Totale</t>
  </si>
  <si>
    <t>USCITE AVENTI NATURA DI PARTITE DI GIRO</t>
  </si>
  <si>
    <t xml:space="preserve">USCITE AVENTI NATURA DI PARTITE DI GIRO </t>
  </si>
  <si>
    <t>TITOLO IV - PARTITE DI GIRO Totale</t>
  </si>
  <si>
    <t>TOTALE USCITE AGENZIA</t>
  </si>
  <si>
    <t>AGENZIA USCITE</t>
  </si>
  <si>
    <t>ONERI COMUNI</t>
  </si>
  <si>
    <t>FONDO DI RISERVA</t>
  </si>
  <si>
    <t>ACCANTONAMENTO A FONDO RISCHI ED ONERI</t>
  </si>
  <si>
    <t>1.5</t>
  </si>
  <si>
    <t>1.5.1</t>
  </si>
  <si>
    <t xml:space="preserve">ALIENAZIONE DI IMMOBILI E DIRITTI REALI </t>
  </si>
  <si>
    <t>2.3</t>
  </si>
  <si>
    <t>ACCENSIONE DI MUTUI</t>
  </si>
  <si>
    <t>2.3.1</t>
  </si>
  <si>
    <t>ASSUNZIONE DI MUTUI</t>
  </si>
  <si>
    <t>2.3.2</t>
  </si>
  <si>
    <t>ASSUNZIONE DI ALTRI DEBITI FINANZIARI</t>
  </si>
  <si>
    <t>Categ+A:DoriaMadre</t>
  </si>
  <si>
    <t>Anno 2024</t>
  </si>
  <si>
    <t>,</t>
  </si>
  <si>
    <t>Rappresentazione sintetica uscite del Bilancio finanziario redatto ai sensi del DPR 97/2003</t>
  </si>
  <si>
    <t>CONTO ECONOMICO 2021 IN FORMATO SINTETICO (di cui all'art. 8, comma 1, D.L. 66/2014)</t>
  </si>
  <si>
    <t>CONTO ECONOMICO SECONDO IL PROSPETTO CIVILISTICO</t>
  </si>
  <si>
    <t>CONSUNTIVO 2024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</si>
  <si>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</si>
  <si>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</si>
  <si>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</si>
  <si>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</si>
  <si>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</si>
  <si>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Risultato prima delle imposte (A-B+/-C+/-D+/-E)</t>
  </si>
  <si>
    <t>Imposte dell'esercizio</t>
  </si>
  <si>
    <t>Avanzo/Disavanzo/Pareggio Economico</t>
  </si>
  <si>
    <t xml:space="preserve">                      STATO PATRIMONIALE 2024 IN FORMATO SINTETICO (di cui all'art. 8, comma 1,D.L. 66/2014)</t>
  </si>
  <si>
    <t>ATTIVO</t>
  </si>
  <si>
    <t>Valori in euro</t>
  </si>
  <si>
    <t>PASSIVO</t>
  </si>
  <si>
    <t>A) Crediti verso lo Stato ed altri Enti pubblici per la partecipazine al Patrimonio iniziale</t>
  </si>
  <si>
    <t>A) Patrimonio Netto</t>
  </si>
  <si>
    <t>B) Immobilizzazioni</t>
  </si>
  <si>
    <t>Capitale</t>
  </si>
  <si>
    <t>Immobilizzazioni immateriali</t>
  </si>
  <si>
    <t>Fondo di dotazione</t>
  </si>
  <si>
    <t>Immobilizzazioni materiali</t>
  </si>
  <si>
    <t>Riserve di Rivalutazione</t>
  </si>
  <si>
    <t>Immobilizzazioni finanziarie</t>
  </si>
  <si>
    <t>Avanzo/disavanzo portati a nuovo</t>
  </si>
  <si>
    <t>Totale</t>
  </si>
  <si>
    <t>Avanzo/disavanzo d'esercizio</t>
  </si>
  <si>
    <t>C) Attivo circolante</t>
  </si>
  <si>
    <t xml:space="preserve">Totale </t>
  </si>
  <si>
    <t>Rimanenze</t>
  </si>
  <si>
    <t>Residui attivi e crediti</t>
  </si>
  <si>
    <t>B) Contributi in conto capitale</t>
  </si>
  <si>
    <t>Attività finanziarie</t>
  </si>
  <si>
    <t>C) Fondi per rischi e oneri e altri Fondi</t>
  </si>
  <si>
    <t>Disponibilità liquide</t>
  </si>
  <si>
    <t>1) per trattamento di quiescenza e obblighi simili</t>
  </si>
  <si>
    <t>3) Altri fondi</t>
  </si>
  <si>
    <t>D) Trattamento di fine rapporto di lavoro subordinato</t>
  </si>
  <si>
    <t>E) Residui passivi e debiti</t>
  </si>
  <si>
    <t>D) Ratei e risconti</t>
  </si>
  <si>
    <t>F) Ratei e risconti</t>
  </si>
  <si>
    <t>Totale attivo</t>
  </si>
  <si>
    <t>Totale passivo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</si>
</sst>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#,##0.00&quot;   &quot;;&quot;-&quot;#,##0.00&quot;   &quot;;&quot; -&quot;00&quot;   &quot;;&quot; &quot;@&quot; &quot;"/>
    <numFmt numFmtId="165" formatCode="_-* #,##0.00\ _€_-;\-* #,##0.00\ _€_-;_-* &quot;-&quot;??\ _€_-;_-@_-"/>
    <numFmt numFmtId="166" formatCode="_-* #,##0\ _€_-;\-* #,##0\ _€_-;_-* &quot;-&quot;??\ _€_-;_-@_-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sz val="9"/>
      <color indexed="8"/>
      <name val="Calibri Light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Calibri Light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Barlow"/>
    </font>
    <font>
      <sz val="11"/>
      <color theme="1"/>
      <name val="Barlow"/>
    </font>
    <font>
      <sz val="11"/>
      <name val="Barlow"/>
    </font>
    <font>
      <b/>
      <sz val="11"/>
      <color rgb="FF000000"/>
      <name val="Calibri Light"/>
      <family val="2"/>
    </font>
    <font>
      <b/>
      <sz val="9"/>
      <color theme="3" tint="-0.249977111117893"/>
      <name val="Calibri Light"/>
      <family val="2"/>
    </font>
    <font>
      <b/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C4D79B"/>
        <bgColor rgb="FFC4D79B"/>
      </patternFill>
    </fill>
    <fill>
      <patternFill patternType="solid">
        <fgColor rgb="FFF2DCDB"/>
        <bgColor rgb="FFF2DCDB"/>
      </patternFill>
    </fill>
    <fill>
      <patternFill patternType="solid">
        <fgColor rgb="FFD8E4BC"/>
        <bgColor rgb="FFD8E4B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0"/>
      </patternFill>
    </fill>
    <fill>
      <patternFill patternType="solid">
        <fgColor theme="6" tint="0.39997558519241921"/>
        <bgColor rgb="FFC4D79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99"/>
      </patternFill>
    </fill>
    <fill>
      <patternFill patternType="solid">
        <fgColor theme="0"/>
        <bgColor rgb="FFFFFFFF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4" fillId="0" borderId="0"/>
    <xf numFmtId="0" fontId="5" fillId="0" borderId="0"/>
    <xf numFmtId="0" fontId="5" fillId="0" borderId="0"/>
    <xf numFmtId="0" fontId="13" fillId="0" borderId="0"/>
    <xf numFmtId="0" fontId="1" fillId="0" borderId="0"/>
    <xf numFmtId="165" fontId="1" fillId="0" borderId="0" applyFont="0" applyFill="0" applyBorder="0" applyAlignment="0" applyProtection="0"/>
  </cellStyleXfs>
  <cellXfs count="16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3" borderId="1" xfId="3" applyFont="1" applyFill="1" applyBorder="1" applyAlignment="1" applyProtection="1">
      <alignment horizontal="center" vertical="center"/>
    </xf>
    <xf numFmtId="0" fontId="6" fillId="2" borderId="0" xfId="3" applyFont="1" applyFill="1" applyAlignment="1" applyProtection="1">
      <alignment horizontal="center" vertical="center"/>
    </xf>
    <xf numFmtId="0" fontId="7" fillId="2" borderId="13" xfId="3" applyFont="1" applyFill="1" applyBorder="1" applyAlignment="1" applyProtection="1">
      <alignment vertical="center"/>
    </xf>
    <xf numFmtId="4" fontId="6" fillId="2" borderId="0" xfId="3" applyNumberFormat="1" applyFont="1" applyFill="1" applyAlignment="1" applyProtection="1">
      <alignment horizontal="center" vertical="center"/>
    </xf>
    <xf numFmtId="0" fontId="6" fillId="2" borderId="0" xfId="0" applyFont="1" applyFill="1" applyAlignment="1">
      <alignment vertical="center"/>
    </xf>
    <xf numFmtId="0" fontId="6" fillId="0" borderId="5" xfId="3" applyFont="1" applyBorder="1" applyAlignment="1" applyProtection="1">
      <alignment vertical="center" wrapText="1"/>
    </xf>
    <xf numFmtId="0" fontId="6" fillId="0" borderId="6" xfId="3" applyFont="1" applyBorder="1" applyAlignment="1" applyProtection="1">
      <alignment vertical="center" wrapText="1"/>
    </xf>
    <xf numFmtId="0" fontId="7" fillId="0" borderId="6" xfId="3" applyFont="1" applyBorder="1" applyAlignment="1" applyProtection="1">
      <alignment vertical="center" wrapText="1"/>
    </xf>
    <xf numFmtId="4" fontId="6" fillId="6" borderId="16" xfId="3" applyNumberFormat="1" applyFont="1" applyFill="1" applyBorder="1" applyAlignment="1" applyProtection="1">
      <alignment horizontal="right" vertical="center" wrapText="1"/>
    </xf>
    <xf numFmtId="0" fontId="7" fillId="0" borderId="5" xfId="3" applyFont="1" applyBorder="1" applyAlignment="1" applyProtection="1">
      <alignment vertical="center" wrapText="1"/>
    </xf>
    <xf numFmtId="0" fontId="7" fillId="2" borderId="17" xfId="3" applyFont="1" applyFill="1" applyBorder="1" applyAlignment="1" applyProtection="1">
      <alignment vertical="center"/>
    </xf>
    <xf numFmtId="0" fontId="7" fillId="2" borderId="18" xfId="3" applyFont="1" applyFill="1" applyBorder="1" applyAlignment="1" applyProtection="1">
      <alignment vertical="center"/>
    </xf>
    <xf numFmtId="4" fontId="6" fillId="0" borderId="12" xfId="3" applyNumberFormat="1" applyFont="1" applyBorder="1" applyAlignment="1" applyProtection="1">
      <alignment horizontal="right" vertical="center" wrapText="1"/>
    </xf>
    <xf numFmtId="0" fontId="7" fillId="5" borderId="10" xfId="3" applyFont="1" applyFill="1" applyBorder="1" applyAlignment="1" applyProtection="1">
      <alignment vertical="center"/>
    </xf>
    <xf numFmtId="0" fontId="6" fillId="0" borderId="16" xfId="3" applyFont="1" applyBorder="1" applyAlignment="1" applyProtection="1">
      <alignment horizontal="left" vertical="center" wrapText="1"/>
    </xf>
    <xf numFmtId="0" fontId="7" fillId="0" borderId="16" xfId="3" applyFont="1" applyBorder="1" applyAlignment="1" applyProtection="1">
      <alignment vertical="center"/>
    </xf>
    <xf numFmtId="4" fontId="6" fillId="0" borderId="16" xfId="3" applyNumberFormat="1" applyFont="1" applyBorder="1" applyAlignment="1" applyProtection="1">
      <alignment horizontal="right" vertical="center" wrapText="1"/>
    </xf>
    <xf numFmtId="0" fontId="7" fillId="5" borderId="16" xfId="3" applyFont="1" applyFill="1" applyBorder="1" applyAlignment="1" applyProtection="1">
      <alignment vertical="center"/>
    </xf>
    <xf numFmtId="4" fontId="6" fillId="5" borderId="16" xfId="3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 applyProtection="1">
      <alignment vertical="center" wrapText="1"/>
    </xf>
    <xf numFmtId="0" fontId="7" fillId="0" borderId="0" xfId="3" applyFont="1" applyAlignment="1" applyProtection="1">
      <alignment vertical="center" wrapText="1"/>
    </xf>
    <xf numFmtId="4" fontId="7" fillId="7" borderId="16" xfId="3" applyNumberFormat="1" applyFont="1" applyFill="1" applyBorder="1" applyAlignment="1" applyProtection="1">
      <alignment horizontal="right" vertical="center" wrapText="1"/>
    </xf>
    <xf numFmtId="0" fontId="8" fillId="0" borderId="16" xfId="4" applyFont="1" applyBorder="1" applyAlignment="1">
      <alignment vertical="center" wrapText="1"/>
    </xf>
    <xf numFmtId="0" fontId="8" fillId="0" borderId="15" xfId="5" applyFont="1" applyBorder="1" applyAlignment="1">
      <alignment vertical="center" wrapText="1"/>
    </xf>
    <xf numFmtId="0" fontId="8" fillId="0" borderId="19" xfId="5" applyFont="1" applyBorder="1" applyAlignment="1">
      <alignment vertical="center" wrapText="1"/>
    </xf>
    <xf numFmtId="0" fontId="8" fillId="0" borderId="16" xfId="5" applyFont="1" applyBorder="1" applyAlignment="1">
      <alignment vertical="center" wrapText="1"/>
    </xf>
    <xf numFmtId="4" fontId="8" fillId="0" borderId="16" xfId="5" applyNumberFormat="1" applyFont="1" applyBorder="1" applyAlignment="1">
      <alignment horizontal="right" vertical="center" wrapText="1"/>
    </xf>
    <xf numFmtId="4" fontId="8" fillId="8" borderId="20" xfId="5" applyNumberFormat="1" applyFont="1" applyFill="1" applyBorder="1" applyAlignment="1">
      <alignment horizontal="center" vertical="center"/>
    </xf>
    <xf numFmtId="0" fontId="6" fillId="2" borderId="1" xfId="3" applyFont="1" applyFill="1" applyBorder="1" applyAlignment="1" applyProtection="1">
      <alignment horizontal="center" vertical="center"/>
    </xf>
    <xf numFmtId="0" fontId="6" fillId="3" borderId="2" xfId="3" applyFont="1" applyFill="1" applyBorder="1" applyAlignment="1" applyProtection="1">
      <alignment vertical="center"/>
    </xf>
    <xf numFmtId="3" fontId="7" fillId="3" borderId="4" xfId="3" applyNumberFormat="1" applyFont="1" applyFill="1" applyBorder="1" applyAlignment="1" applyProtection="1">
      <alignment horizontal="center" vertical="center"/>
    </xf>
    <xf numFmtId="0" fontId="6" fillId="2" borderId="5" xfId="3" applyFont="1" applyFill="1" applyBorder="1" applyAlignment="1" applyProtection="1">
      <alignment vertical="center" wrapText="1"/>
    </xf>
    <xf numFmtId="0" fontId="7" fillId="0" borderId="7" xfId="3" applyFont="1" applyBorder="1" applyAlignment="1" applyProtection="1">
      <alignment vertical="center"/>
    </xf>
    <xf numFmtId="0" fontId="7" fillId="0" borderId="8" xfId="3" applyFont="1" applyBorder="1" applyAlignment="1" applyProtection="1">
      <alignment vertical="center"/>
    </xf>
    <xf numFmtId="0" fontId="6" fillId="2" borderId="6" xfId="3" applyFont="1" applyFill="1" applyBorder="1" applyAlignment="1" applyProtection="1">
      <alignment vertical="center" wrapText="1"/>
    </xf>
    <xf numFmtId="0" fontId="6" fillId="0" borderId="1" xfId="3" applyFont="1" applyBorder="1" applyAlignment="1" applyProtection="1">
      <alignment vertical="center" wrapText="1"/>
    </xf>
    <xf numFmtId="0" fontId="7" fillId="2" borderId="6" xfId="3" applyFont="1" applyFill="1" applyBorder="1" applyAlignment="1" applyProtection="1">
      <alignment vertical="center" wrapText="1"/>
    </xf>
    <xf numFmtId="0" fontId="7" fillId="0" borderId="0" xfId="0" applyFont="1" applyAlignment="1">
      <alignment vertical="center"/>
    </xf>
    <xf numFmtId="0" fontId="7" fillId="2" borderId="5" xfId="3" applyFont="1" applyFill="1" applyBorder="1" applyAlignment="1" applyProtection="1">
      <alignment vertical="center" wrapText="1"/>
    </xf>
    <xf numFmtId="0" fontId="7" fillId="2" borderId="0" xfId="3" applyFont="1" applyFill="1" applyAlignment="1" applyProtection="1">
      <alignment vertical="center" wrapText="1"/>
    </xf>
    <xf numFmtId="0" fontId="7" fillId="2" borderId="0" xfId="0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16" xfId="3" applyFont="1" applyBorder="1" applyAlignment="1" applyProtection="1">
      <alignment vertical="center" wrapText="1"/>
    </xf>
    <xf numFmtId="0" fontId="9" fillId="0" borderId="15" xfId="6" applyFont="1" applyBorder="1" applyAlignment="1">
      <alignment wrapText="1"/>
    </xf>
    <xf numFmtId="0" fontId="9" fillId="0" borderId="19" xfId="6" applyFont="1" applyBorder="1" applyAlignment="1">
      <alignment wrapText="1"/>
    </xf>
    <xf numFmtId="0" fontId="9" fillId="0" borderId="16" xfId="6" applyFont="1" applyBorder="1" applyAlignment="1">
      <alignment wrapText="1"/>
    </xf>
    <xf numFmtId="0" fontId="10" fillId="0" borderId="15" xfId="6" applyFont="1" applyBorder="1" applyAlignment="1">
      <alignment wrapText="1"/>
    </xf>
    <xf numFmtId="0" fontId="7" fillId="4" borderId="16" xfId="3" applyFont="1" applyFill="1" applyBorder="1" applyAlignment="1" applyProtection="1">
      <alignment vertical="center"/>
    </xf>
    <xf numFmtId="4" fontId="6" fillId="0" borderId="0" xfId="3" applyNumberFormat="1" applyFont="1" applyBorder="1" applyAlignment="1" applyProtection="1">
      <alignment horizontal="right" vertical="center" wrapText="1"/>
    </xf>
    <xf numFmtId="0" fontId="7" fillId="2" borderId="0" xfId="3" applyFont="1" applyFill="1" applyBorder="1" applyAlignment="1" applyProtection="1">
      <alignment vertical="center"/>
    </xf>
    <xf numFmtId="4" fontId="8" fillId="8" borderId="0" xfId="5" applyNumberFormat="1" applyFont="1" applyFill="1" applyAlignment="1">
      <alignment horizontal="center" vertical="center"/>
    </xf>
    <xf numFmtId="0" fontId="6" fillId="0" borderId="9" xfId="3" applyFont="1" applyBorder="1" applyAlignment="1" applyProtection="1">
      <alignment vertical="center" wrapText="1"/>
    </xf>
    <xf numFmtId="0" fontId="6" fillId="0" borderId="30" xfId="3" applyFont="1" applyBorder="1" applyAlignment="1" applyProtection="1">
      <alignment vertical="center" wrapText="1"/>
    </xf>
    <xf numFmtId="0" fontId="6" fillId="0" borderId="14" xfId="3" applyFont="1" applyBorder="1" applyAlignment="1" applyProtection="1">
      <alignment vertical="center" wrapText="1"/>
    </xf>
    <xf numFmtId="0" fontId="6" fillId="2" borderId="31" xfId="3" applyFont="1" applyFill="1" applyBorder="1" applyAlignment="1" applyProtection="1">
      <alignment vertical="center" wrapText="1"/>
    </xf>
    <xf numFmtId="0" fontId="6" fillId="0" borderId="0" xfId="3" applyFont="1" applyBorder="1" applyAlignment="1" applyProtection="1">
      <alignment vertical="center" wrapText="1"/>
    </xf>
    <xf numFmtId="0" fontId="6" fillId="2" borderId="0" xfId="3" applyFont="1" applyFill="1" applyBorder="1" applyAlignment="1" applyProtection="1">
      <alignment vertical="center" wrapText="1"/>
    </xf>
    <xf numFmtId="0" fontId="7" fillId="0" borderId="0" xfId="3" applyFont="1" applyBorder="1" applyAlignment="1" applyProtection="1">
      <alignment vertical="center"/>
    </xf>
    <xf numFmtId="0" fontId="7" fillId="2" borderId="32" xfId="3" applyFont="1" applyFill="1" applyBorder="1" applyAlignment="1" applyProtection="1">
      <alignment vertical="center" wrapText="1"/>
    </xf>
    <xf numFmtId="0" fontId="7" fillId="2" borderId="33" xfId="3" applyFont="1" applyFill="1" applyBorder="1" applyAlignment="1" applyProtection="1">
      <alignment vertical="center" wrapText="1"/>
    </xf>
    <xf numFmtId="0" fontId="7" fillId="0" borderId="17" xfId="3" applyFont="1" applyBorder="1" applyAlignment="1" applyProtection="1">
      <alignment vertical="center"/>
    </xf>
    <xf numFmtId="0" fontId="7" fillId="0" borderId="18" xfId="3" applyFont="1" applyBorder="1" applyAlignment="1" applyProtection="1">
      <alignment vertical="center"/>
    </xf>
    <xf numFmtId="0" fontId="7" fillId="0" borderId="9" xfId="3" applyFont="1" applyBorder="1" applyAlignment="1" applyProtection="1">
      <alignment vertical="center" wrapText="1"/>
    </xf>
    <xf numFmtId="0" fontId="7" fillId="2" borderId="30" xfId="3" applyFont="1" applyFill="1" applyBorder="1" applyAlignment="1" applyProtection="1">
      <alignment vertical="center" wrapText="1"/>
    </xf>
    <xf numFmtId="0" fontId="9" fillId="0" borderId="34" xfId="6" applyFont="1" applyBorder="1" applyAlignment="1">
      <alignment wrapText="1"/>
    </xf>
    <xf numFmtId="0" fontId="9" fillId="0" borderId="35" xfId="6" applyFont="1" applyBorder="1" applyAlignment="1">
      <alignment wrapText="1"/>
    </xf>
    <xf numFmtId="0" fontId="7" fillId="0" borderId="0" xfId="3" applyFont="1" applyBorder="1" applyAlignment="1" applyProtection="1">
      <alignment vertical="center" wrapText="1"/>
    </xf>
    <xf numFmtId="0" fontId="7" fillId="2" borderId="0" xfId="3" applyFont="1" applyFill="1" applyBorder="1" applyAlignment="1" applyProtection="1">
      <alignment vertical="center" wrapText="1"/>
    </xf>
    <xf numFmtId="0" fontId="6" fillId="0" borderId="16" xfId="0" applyFont="1" applyBorder="1" applyAlignment="1">
      <alignment vertical="center"/>
    </xf>
    <xf numFmtId="4" fontId="7" fillId="4" borderId="16" xfId="3" applyNumberFormat="1" applyFont="1" applyFill="1" applyBorder="1" applyAlignment="1" applyProtection="1">
      <alignment horizontal="right" vertical="center" wrapText="1"/>
    </xf>
    <xf numFmtId="4" fontId="7" fillId="5" borderId="16" xfId="3" applyNumberFormat="1" applyFont="1" applyFill="1" applyBorder="1" applyAlignment="1" applyProtection="1">
      <alignment horizontal="right" vertical="center" wrapText="1"/>
    </xf>
    <xf numFmtId="4" fontId="6" fillId="4" borderId="3" xfId="3" applyNumberFormat="1" applyFont="1" applyFill="1" applyBorder="1" applyAlignment="1" applyProtection="1">
      <alignment horizontal="right" vertical="center" wrapText="1"/>
    </xf>
    <xf numFmtId="4" fontId="7" fillId="5" borderId="1" xfId="3" applyNumberFormat="1" applyFont="1" applyFill="1" applyBorder="1" applyAlignment="1" applyProtection="1">
      <alignment horizontal="right" vertical="center" wrapText="1"/>
    </xf>
    <xf numFmtId="4" fontId="7" fillId="0" borderId="12" xfId="3" applyNumberFormat="1" applyFont="1" applyBorder="1" applyAlignment="1" applyProtection="1">
      <alignment horizontal="right" vertical="center" wrapText="1"/>
    </xf>
    <xf numFmtId="4" fontId="6" fillId="9" borderId="3" xfId="3" applyNumberFormat="1" applyFont="1" applyFill="1" applyBorder="1" applyAlignment="1" applyProtection="1">
      <alignment horizontal="right" vertical="center" wrapText="1"/>
    </xf>
    <xf numFmtId="0" fontId="11" fillId="10" borderId="16" xfId="4" applyFont="1" applyFill="1" applyBorder="1" applyAlignment="1">
      <alignment vertical="center" wrapText="1"/>
    </xf>
    <xf numFmtId="0" fontId="7" fillId="11" borderId="10" xfId="0" applyFont="1" applyFill="1" applyBorder="1" applyAlignment="1">
      <alignment vertical="center"/>
    </xf>
    <xf numFmtId="0" fontId="7" fillId="11" borderId="11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6" fillId="0" borderId="10" xfId="3" applyFont="1" applyBorder="1" applyAlignment="1" applyProtection="1">
      <alignment vertical="center" wrapText="1"/>
    </xf>
    <xf numFmtId="4" fontId="8" fillId="0" borderId="16" xfId="3" applyNumberFormat="1" applyFont="1" applyBorder="1" applyAlignment="1">
      <alignment horizontal="right" wrapText="1"/>
    </xf>
    <xf numFmtId="4" fontId="8" fillId="8" borderId="0" xfId="6" applyNumberFormat="1" applyFont="1" applyFill="1" applyAlignment="1">
      <alignment horizontal="center"/>
    </xf>
    <xf numFmtId="4" fontId="8" fillId="8" borderId="20" xfId="6" applyNumberFormat="1" applyFont="1" applyFill="1" applyBorder="1" applyAlignment="1">
      <alignment horizontal="center"/>
    </xf>
    <xf numFmtId="4" fontId="6" fillId="6" borderId="21" xfId="3" applyNumberFormat="1" applyFont="1" applyFill="1" applyBorder="1" applyAlignment="1" applyProtection="1">
      <alignment horizontal="right" vertical="center" wrapText="1"/>
    </xf>
    <xf numFmtId="4" fontId="6" fillId="6" borderId="22" xfId="3" applyNumberFormat="1" applyFont="1" applyFill="1" applyBorder="1" applyAlignment="1" applyProtection="1">
      <alignment horizontal="right" vertical="center" wrapText="1"/>
    </xf>
    <xf numFmtId="4" fontId="6" fillId="2" borderId="40" xfId="3" applyNumberFormat="1" applyFont="1" applyFill="1" applyBorder="1" applyAlignment="1" applyProtection="1">
      <alignment horizontal="center" vertical="center"/>
    </xf>
    <xf numFmtId="0" fontId="7" fillId="5" borderId="41" xfId="3" applyFont="1" applyFill="1" applyBorder="1" applyAlignment="1" applyProtection="1">
      <alignment vertical="center"/>
    </xf>
    <xf numFmtId="4" fontId="7" fillId="11" borderId="3" xfId="0" applyNumberFormat="1" applyFont="1" applyFill="1" applyBorder="1" applyAlignment="1">
      <alignment vertical="center"/>
    </xf>
    <xf numFmtId="0" fontId="6" fillId="0" borderId="42" xfId="3" applyFont="1" applyBorder="1" applyAlignment="1" applyProtection="1">
      <alignment vertical="center" wrapText="1"/>
    </xf>
    <xf numFmtId="0" fontId="6" fillId="0" borderId="43" xfId="3" applyFont="1" applyBorder="1" applyAlignment="1" applyProtection="1">
      <alignment vertical="center" wrapText="1"/>
    </xf>
    <xf numFmtId="4" fontId="7" fillId="0" borderId="36" xfId="3" applyNumberFormat="1" applyFont="1" applyBorder="1" applyAlignment="1" applyProtection="1">
      <alignment horizontal="right" vertical="center" wrapText="1"/>
    </xf>
    <xf numFmtId="4" fontId="7" fillId="0" borderId="37" xfId="3" applyNumberFormat="1" applyFont="1" applyBorder="1" applyAlignment="1" applyProtection="1">
      <alignment horizontal="right" vertical="center" wrapText="1"/>
    </xf>
    <xf numFmtId="4" fontId="9" fillId="0" borderId="15" xfId="3" applyNumberFormat="1" applyFont="1" applyBorder="1" applyAlignment="1">
      <alignment horizontal="right" wrapText="1"/>
    </xf>
    <xf numFmtId="4" fontId="9" fillId="0" borderId="44" xfId="3" applyNumberFormat="1" applyFont="1" applyBorder="1" applyAlignment="1">
      <alignment horizontal="right" wrapText="1"/>
    </xf>
    <xf numFmtId="4" fontId="9" fillId="0" borderId="16" xfId="3" applyNumberFormat="1" applyFont="1" applyBorder="1" applyAlignment="1">
      <alignment horizontal="right" wrapText="1"/>
    </xf>
    <xf numFmtId="4" fontId="9" fillId="0" borderId="34" xfId="3" applyNumberFormat="1" applyFont="1" applyBorder="1" applyAlignment="1">
      <alignment horizontal="right" wrapText="1"/>
    </xf>
    <xf numFmtId="4" fontId="9" fillId="0" borderId="45" xfId="3" applyNumberFormat="1" applyFont="1" applyBorder="1" applyAlignment="1">
      <alignment horizontal="right" wrapText="1"/>
    </xf>
    <xf numFmtId="4" fontId="9" fillId="0" borderId="46" xfId="3" applyNumberFormat="1" applyFont="1" applyBorder="1" applyAlignment="1">
      <alignment horizontal="right" wrapText="1"/>
    </xf>
    <xf numFmtId="0" fontId="7" fillId="0" borderId="16" xfId="0" applyFont="1" applyBorder="1" applyAlignment="1">
      <alignment vertical="center"/>
    </xf>
    <xf numFmtId="0" fontId="14" fillId="10" borderId="0" xfId="8" applyFont="1" applyFill="1"/>
    <xf numFmtId="3" fontId="14" fillId="10" borderId="0" xfId="8" applyNumberFormat="1" applyFont="1" applyFill="1"/>
    <xf numFmtId="2" fontId="14" fillId="10" borderId="0" xfId="8" applyNumberFormat="1" applyFont="1" applyFill="1"/>
    <xf numFmtId="0" fontId="15" fillId="10" borderId="0" xfId="7" applyFont="1" applyFill="1" applyAlignment="1">
      <alignment vertical="center" wrapText="1"/>
    </xf>
    <xf numFmtId="0" fontId="12" fillId="12" borderId="0" xfId="7" applyFont="1" applyFill="1" applyAlignment="1">
      <alignment vertical="center"/>
    </xf>
    <xf numFmtId="0" fontId="12" fillId="12" borderId="1" xfId="7" applyFont="1" applyFill="1" applyBorder="1" applyAlignment="1">
      <alignment horizontal="center" vertical="center"/>
    </xf>
    <xf numFmtId="0" fontId="12" fillId="12" borderId="1" xfId="7" applyFont="1" applyFill="1" applyBorder="1" applyAlignment="1">
      <alignment horizontal="center" vertical="center" wrapText="1"/>
    </xf>
    <xf numFmtId="0" fontId="12" fillId="12" borderId="4" xfId="7" applyFont="1" applyFill="1" applyBorder="1" applyAlignment="1">
      <alignment vertical="center" wrapText="1"/>
    </xf>
    <xf numFmtId="3" fontId="16" fillId="12" borderId="2" xfId="7" applyNumberFormat="1" applyFont="1" applyFill="1" applyBorder="1" applyAlignment="1">
      <alignment vertical="center"/>
    </xf>
    <xf numFmtId="0" fontId="12" fillId="12" borderId="4" xfId="7" applyFont="1" applyFill="1" applyBorder="1" applyAlignment="1">
      <alignment vertical="center"/>
    </xf>
    <xf numFmtId="3" fontId="16" fillId="12" borderId="4" xfId="7" applyNumberFormat="1" applyFont="1" applyFill="1" applyBorder="1" applyAlignment="1">
      <alignment vertical="center"/>
    </xf>
    <xf numFmtId="0" fontId="16" fillId="12" borderId="4" xfId="7" applyFont="1" applyFill="1" applyBorder="1" applyAlignment="1">
      <alignment vertical="center"/>
    </xf>
    <xf numFmtId="3" fontId="12" fillId="12" borderId="4" xfId="7" applyNumberFormat="1" applyFont="1" applyFill="1" applyBorder="1" applyAlignment="1">
      <alignment vertical="center"/>
    </xf>
    <xf numFmtId="0" fontId="16" fillId="12" borderId="4" xfId="7" applyFont="1" applyFill="1" applyBorder="1" applyAlignment="1">
      <alignment vertical="center" wrapText="1"/>
    </xf>
    <xf numFmtId="0" fontId="12" fillId="12" borderId="55" xfId="7" applyFont="1" applyFill="1" applyBorder="1" applyAlignment="1">
      <alignment vertical="center" wrapText="1"/>
    </xf>
    <xf numFmtId="0" fontId="12" fillId="12" borderId="55" xfId="7" applyFont="1" applyFill="1" applyBorder="1" applyAlignment="1">
      <alignment vertical="center"/>
    </xf>
    <xf numFmtId="0" fontId="16" fillId="12" borderId="4" xfId="8" applyFont="1" applyFill="1" applyBorder="1"/>
    <xf numFmtId="0" fontId="16" fillId="12" borderId="0" xfId="8" applyFont="1" applyFill="1"/>
    <xf numFmtId="0" fontId="12" fillId="12" borderId="3" xfId="7" applyFont="1" applyFill="1" applyBorder="1" applyAlignment="1">
      <alignment vertical="center"/>
    </xf>
    <xf numFmtId="3" fontId="16" fillId="12" borderId="3" xfId="7" applyNumberFormat="1" applyFont="1" applyFill="1" applyBorder="1" applyAlignment="1">
      <alignment vertical="center"/>
    </xf>
    <xf numFmtId="0" fontId="12" fillId="12" borderId="56" xfId="7" applyFont="1" applyFill="1" applyBorder="1" applyAlignment="1">
      <alignment vertical="center"/>
    </xf>
    <xf numFmtId="3" fontId="12" fillId="12" borderId="3" xfId="7" applyNumberFormat="1" applyFont="1" applyFill="1" applyBorder="1" applyAlignment="1">
      <alignment vertical="center"/>
    </xf>
    <xf numFmtId="0" fontId="18" fillId="10" borderId="0" xfId="8" applyFont="1" applyFill="1"/>
    <xf numFmtId="0" fontId="19" fillId="10" borderId="51" xfId="7" applyFont="1" applyFill="1" applyBorder="1" applyAlignment="1">
      <alignment vertical="center"/>
    </xf>
    <xf numFmtId="3" fontId="19" fillId="10" borderId="47" xfId="7" applyNumberFormat="1" applyFont="1" applyFill="1" applyBorder="1" applyAlignment="1">
      <alignment vertical="center"/>
    </xf>
    <xf numFmtId="3" fontId="19" fillId="10" borderId="52" xfId="7" applyNumberFormat="1" applyFont="1" applyFill="1" applyBorder="1" applyAlignment="1">
      <alignment vertical="center"/>
    </xf>
    <xf numFmtId="0" fontId="17" fillId="10" borderId="51" xfId="7" applyFont="1" applyFill="1" applyBorder="1" applyAlignment="1">
      <alignment vertical="center"/>
    </xf>
    <xf numFmtId="3" fontId="17" fillId="10" borderId="52" xfId="7" applyNumberFormat="1" applyFont="1" applyFill="1" applyBorder="1" applyAlignment="1">
      <alignment vertical="center"/>
    </xf>
    <xf numFmtId="0" fontId="19" fillId="10" borderId="53" xfId="7" applyFont="1" applyFill="1" applyBorder="1" applyAlignment="1">
      <alignment vertical="center"/>
    </xf>
    <xf numFmtId="3" fontId="19" fillId="10" borderId="49" xfId="7" applyNumberFormat="1" applyFont="1" applyFill="1" applyBorder="1" applyAlignment="1">
      <alignment vertical="center"/>
    </xf>
    <xf numFmtId="0" fontId="17" fillId="10" borderId="53" xfId="7" applyFont="1" applyFill="1" applyBorder="1" applyAlignment="1">
      <alignment vertical="center"/>
    </xf>
    <xf numFmtId="3" fontId="17" fillId="10" borderId="54" xfId="7" applyNumberFormat="1" applyFont="1" applyFill="1" applyBorder="1" applyAlignment="1">
      <alignment vertical="center"/>
    </xf>
    <xf numFmtId="166" fontId="18" fillId="10" borderId="0" xfId="9" applyNumberFormat="1" applyFont="1" applyFill="1"/>
    <xf numFmtId="3" fontId="18" fillId="10" borderId="0" xfId="8" applyNumberFormat="1" applyFont="1" applyFill="1"/>
    <xf numFmtId="1" fontId="7" fillId="10" borderId="22" xfId="0" applyNumberFormat="1" applyFont="1" applyFill="1" applyBorder="1" applyAlignment="1">
      <alignment vertical="center"/>
    </xf>
    <xf numFmtId="1" fontId="20" fillId="10" borderId="21" xfId="0" applyNumberFormat="1" applyFont="1" applyFill="1" applyBorder="1" applyAlignment="1">
      <alignment horizontal="center" vertical="center"/>
    </xf>
    <xf numFmtId="1" fontId="20" fillId="10" borderId="24" xfId="0" applyNumberFormat="1" applyFont="1" applyFill="1" applyBorder="1" applyAlignment="1">
      <alignment horizontal="center" vertical="center"/>
    </xf>
    <xf numFmtId="4" fontId="21" fillId="3" borderId="23" xfId="3" applyNumberFormat="1" applyFont="1" applyFill="1" applyBorder="1" applyAlignment="1" applyProtection="1">
      <alignment horizontal="center" vertical="center"/>
    </xf>
    <xf numFmtId="4" fontId="21" fillId="3" borderId="38" xfId="3" applyNumberFormat="1" applyFont="1" applyFill="1" applyBorder="1" applyAlignment="1" applyProtection="1">
      <alignment horizontal="center" vertical="center"/>
    </xf>
    <xf numFmtId="4" fontId="21" fillId="3" borderId="3" xfId="3" applyNumberFormat="1" applyFont="1" applyFill="1" applyBorder="1" applyAlignment="1" applyProtection="1">
      <alignment horizontal="center" vertical="center"/>
    </xf>
    <xf numFmtId="0" fontId="21" fillId="3" borderId="1" xfId="3" applyFont="1" applyFill="1" applyBorder="1" applyAlignment="1" applyProtection="1">
      <alignment horizontal="left" vertical="center"/>
    </xf>
    <xf numFmtId="0" fontId="21" fillId="3" borderId="10" xfId="3" applyFont="1" applyFill="1" applyBorder="1" applyAlignment="1" applyProtection="1">
      <alignment horizontal="left" vertical="center"/>
    </xf>
    <xf numFmtId="0" fontId="12" fillId="0" borderId="39" xfId="0" applyFont="1" applyBorder="1" applyAlignment="1">
      <alignment vertical="center" wrapText="1"/>
    </xf>
    <xf numFmtId="3" fontId="6" fillId="0" borderId="21" xfId="0" applyNumberFormat="1" applyFont="1" applyBorder="1" applyAlignment="1">
      <alignment vertical="center"/>
    </xf>
    <xf numFmtId="0" fontId="7" fillId="4" borderId="21" xfId="3" applyFont="1" applyFill="1" applyBorder="1" applyAlignment="1" applyProtection="1">
      <alignment vertical="center"/>
    </xf>
    <xf numFmtId="0" fontId="7" fillId="4" borderId="22" xfId="3" applyFont="1" applyFill="1" applyBorder="1" applyAlignment="1" applyProtection="1">
      <alignment vertical="center"/>
    </xf>
    <xf numFmtId="0" fontId="7" fillId="0" borderId="24" xfId="3" applyFont="1" applyBorder="1" applyAlignment="1" applyProtection="1">
      <alignment vertical="center"/>
    </xf>
    <xf numFmtId="0" fontId="7" fillId="4" borderId="28" xfId="3" applyFont="1" applyFill="1" applyBorder="1" applyAlignment="1" applyProtection="1">
      <alignment vertical="center"/>
    </xf>
    <xf numFmtId="0" fontId="7" fillId="4" borderId="29" xfId="3" applyFont="1" applyFill="1" applyBorder="1" applyAlignment="1" applyProtection="1">
      <alignment vertical="center"/>
    </xf>
    <xf numFmtId="0" fontId="7" fillId="5" borderId="11" xfId="3" applyFont="1" applyFill="1" applyBorder="1" applyAlignment="1" applyProtection="1">
      <alignment vertical="center"/>
    </xf>
    <xf numFmtId="0" fontId="22" fillId="0" borderId="39" xfId="0" applyFont="1" applyBorder="1" applyAlignment="1">
      <alignment vertical="center"/>
    </xf>
    <xf numFmtId="0" fontId="7" fillId="6" borderId="16" xfId="3" applyFont="1" applyFill="1" applyBorder="1" applyAlignment="1" applyProtection="1">
      <alignment vertical="center"/>
    </xf>
    <xf numFmtId="0" fontId="7" fillId="2" borderId="25" xfId="3" applyFont="1" applyFill="1" applyBorder="1" applyAlignment="1" applyProtection="1">
      <alignment vertical="center"/>
    </xf>
    <xf numFmtId="0" fontId="7" fillId="2" borderId="26" xfId="3" applyFont="1" applyFill="1" applyBorder="1" applyAlignment="1" applyProtection="1">
      <alignment vertical="center"/>
    </xf>
    <xf numFmtId="0" fontId="7" fillId="2" borderId="16" xfId="3" applyFont="1" applyFill="1" applyBorder="1" applyAlignment="1" applyProtection="1">
      <alignment vertical="center"/>
    </xf>
    <xf numFmtId="0" fontId="7" fillId="2" borderId="21" xfId="3" applyFont="1" applyFill="1" applyBorder="1" applyAlignment="1" applyProtection="1">
      <alignment vertical="center"/>
    </xf>
    <xf numFmtId="0" fontId="7" fillId="2" borderId="27" xfId="3" applyFont="1" applyFill="1" applyBorder="1" applyAlignment="1" applyProtection="1">
      <alignment vertical="center"/>
    </xf>
    <xf numFmtId="0" fontId="7" fillId="7" borderId="21" xfId="3" applyFont="1" applyFill="1" applyBorder="1" applyAlignment="1" applyProtection="1">
      <alignment vertical="center"/>
    </xf>
    <xf numFmtId="0" fontId="7" fillId="7" borderId="22" xfId="3" applyFont="1" applyFill="1" applyBorder="1" applyAlignment="1" applyProtection="1">
      <alignment vertical="center"/>
    </xf>
    <xf numFmtId="0" fontId="17" fillId="10" borderId="0" xfId="7" applyFont="1" applyFill="1" applyAlignment="1">
      <alignment horizontal="center" vertical="center" wrapText="1"/>
    </xf>
    <xf numFmtId="0" fontId="17" fillId="10" borderId="47" xfId="7" applyFont="1" applyFill="1" applyBorder="1" applyAlignment="1">
      <alignment horizontal="center" vertical="center"/>
    </xf>
    <xf numFmtId="0" fontId="17" fillId="10" borderId="49" xfId="7" applyFont="1" applyFill="1" applyBorder="1" applyAlignment="1">
      <alignment horizontal="center" vertical="center"/>
    </xf>
    <xf numFmtId="0" fontId="17" fillId="10" borderId="48" xfId="7" applyFont="1" applyFill="1" applyBorder="1" applyAlignment="1">
      <alignment horizontal="center" vertical="center" wrapText="1"/>
    </xf>
    <xf numFmtId="0" fontId="17" fillId="10" borderId="50" xfId="7" applyFont="1" applyFill="1" applyBorder="1" applyAlignment="1">
      <alignment horizontal="center" vertical="center" wrapText="1"/>
    </xf>
  </cellXfs>
  <cellStyles count="10">
    <cellStyle name="Migliaia" xfId="1" builtinId="3" customBuiltin="1"/>
    <cellStyle name="Migliaia 2" xfId="9" xr:uid="{B4816A96-194F-4502-B423-68FAD36C3C77}"/>
    <cellStyle name="Normale" xfId="0" builtinId="0" customBuiltin="1"/>
    <cellStyle name="Normale 2" xfId="2" xr:uid="{00000000-0005-0000-0000-000002000000}"/>
    <cellStyle name="Normale 2 2" xfId="7" xr:uid="{E26A9A66-D48C-47ED-82CE-689E090713C8}"/>
    <cellStyle name="Normale 3" xfId="8" xr:uid="{5F31E9A5-1D3A-4B06-9FE4-29AFFC072921}"/>
    <cellStyle name="Normale_ENTRATE" xfId="6" xr:uid="{00000000-0005-0000-0000-000003000000}"/>
    <cellStyle name="Normale_Foglio1" xfId="3" xr:uid="{00000000-0005-0000-0000-000004000000}"/>
    <cellStyle name="Normale_USCITE_1" xfId="4" xr:uid="{00000000-0005-0000-0000-000005000000}"/>
    <cellStyle name="Normale_USCITE_2" xfId="5" xr:uid="{00000000-0005-0000-0000-000006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E18" zoomScaleNormal="100" workbookViewId="0">
      <selection activeCell="E19" sqref="E19"/>
    </sheetView>
  </sheetViews>
  <sheetFormatPr defaultColWidth="36.28515625" defaultRowHeight="12" outlineLevelRow="4" x14ac:dyDescent="0.25"/>
  <cols>
    <col min="1" max="1" width="16.28515625" style="1" hidden="1" customWidth="1"/>
    <col min="2" max="2" width="32.7109375" style="1" hidden="1" customWidth="1"/>
    <col min="3" max="3" width="11.85546875" style="1" hidden="1" customWidth="1"/>
    <col min="4" max="4" width="0" style="8" hidden="1" customWidth="1"/>
    <col min="5" max="5" width="13.140625" style="1" customWidth="1"/>
    <col min="6" max="6" width="55" style="1" customWidth="1"/>
    <col min="7" max="9" width="17.85546875" style="45" bestFit="1" customWidth="1"/>
    <col min="10" max="10" width="10.7109375" style="1" bestFit="1" customWidth="1"/>
    <col min="11" max="12" width="11.85546875" style="1" bestFit="1" customWidth="1"/>
    <col min="13" max="16384" width="36.28515625" style="1"/>
  </cols>
  <sheetData>
    <row r="1" spans="1:12" ht="21" customHeight="1" x14ac:dyDescent="0.25">
      <c r="G1" s="147"/>
      <c r="H1" s="140" t="s">
        <v>129</v>
      </c>
      <c r="I1" s="138"/>
    </row>
    <row r="2" spans="1:12" ht="16.149999999999999" customHeight="1" x14ac:dyDescent="0.25">
      <c r="A2" s="4" t="s">
        <v>0</v>
      </c>
      <c r="B2" s="4" t="s">
        <v>1</v>
      </c>
      <c r="C2" s="4" t="s">
        <v>2</v>
      </c>
      <c r="D2" s="32" t="s">
        <v>3</v>
      </c>
      <c r="E2" s="33" t="s">
        <v>4</v>
      </c>
      <c r="F2" s="33" t="s">
        <v>5</v>
      </c>
      <c r="G2" s="34" t="s">
        <v>6</v>
      </c>
      <c r="H2" s="34" t="s">
        <v>7</v>
      </c>
      <c r="I2" s="34" t="s">
        <v>8</v>
      </c>
    </row>
    <row r="3" spans="1:12" ht="16.149999999999999" customHeight="1" outlineLevel="2" x14ac:dyDescent="0.2">
      <c r="A3" s="9"/>
      <c r="B3" s="9"/>
      <c r="C3" s="9"/>
      <c r="D3" s="10"/>
      <c r="E3" s="93"/>
      <c r="F3" s="62" t="s">
        <v>9</v>
      </c>
      <c r="G3" s="95"/>
      <c r="H3" s="101">
        <v>1069533104</v>
      </c>
      <c r="I3" s="101">
        <v>0</v>
      </c>
      <c r="J3" s="98"/>
      <c r="K3" s="97"/>
      <c r="L3" s="97"/>
    </row>
    <row r="4" spans="1:12" ht="16.149999999999999" customHeight="1" outlineLevel="2" x14ac:dyDescent="0.2">
      <c r="A4" s="55"/>
      <c r="B4" s="55"/>
      <c r="C4" s="55"/>
      <c r="D4" s="56"/>
      <c r="E4" s="94"/>
      <c r="F4" s="63" t="s">
        <v>10</v>
      </c>
      <c r="G4" s="96"/>
      <c r="H4" s="102">
        <v>0</v>
      </c>
      <c r="I4" s="102">
        <v>1073771756</v>
      </c>
      <c r="J4" s="98"/>
      <c r="K4" s="97"/>
      <c r="L4" s="97"/>
    </row>
    <row r="5" spans="1:12" ht="16.149999999999999" customHeight="1" outlineLevel="2" x14ac:dyDescent="0.2">
      <c r="A5" s="59"/>
      <c r="B5" s="59"/>
      <c r="C5" s="59"/>
      <c r="D5" s="60"/>
      <c r="E5" s="61" t="str">
        <f>CONCATENATE(C6,"   ",D6)</f>
        <v>1.2   ENTRATE DERIVANTI DA TRASFERIMENTI CORRENTI</v>
      </c>
      <c r="F5" s="61"/>
      <c r="G5" s="86"/>
      <c r="H5" s="86"/>
      <c r="I5" s="86"/>
    </row>
    <row r="6" spans="1:12" ht="16.149999999999999" customHeight="1" outlineLevel="4" x14ac:dyDescent="0.2">
      <c r="A6" s="57" t="s">
        <v>11</v>
      </c>
      <c r="B6" s="57" t="s">
        <v>12</v>
      </c>
      <c r="C6" s="57" t="s">
        <v>13</v>
      </c>
      <c r="D6" s="58" t="s">
        <v>14</v>
      </c>
      <c r="E6" s="46" t="s">
        <v>15</v>
      </c>
      <c r="F6" s="46" t="s">
        <v>16</v>
      </c>
      <c r="G6" s="99">
        <v>115151052.72999999</v>
      </c>
      <c r="H6" s="99">
        <v>277180452.06</v>
      </c>
      <c r="I6" s="99">
        <v>251501847.64999998</v>
      </c>
      <c r="J6" s="98"/>
      <c r="K6" s="97"/>
      <c r="L6" s="97"/>
    </row>
    <row r="7" spans="1:12" ht="16.149999999999999" customHeight="1" outlineLevel="4" x14ac:dyDescent="0.2">
      <c r="A7" s="9" t="s">
        <v>11</v>
      </c>
      <c r="B7" s="9" t="s">
        <v>12</v>
      </c>
      <c r="C7" s="9" t="s">
        <v>13</v>
      </c>
      <c r="D7" s="38" t="s">
        <v>14</v>
      </c>
      <c r="E7" s="46" t="s">
        <v>17</v>
      </c>
      <c r="F7" s="46" t="s">
        <v>18</v>
      </c>
      <c r="G7" s="99">
        <v>4871302.6300000008</v>
      </c>
      <c r="H7" s="99">
        <v>3770180.6199999996</v>
      </c>
      <c r="I7" s="99">
        <v>5582118.8699999992</v>
      </c>
      <c r="J7" s="98"/>
      <c r="K7" s="97"/>
      <c r="L7" s="97"/>
    </row>
    <row r="8" spans="1:12" ht="16.149999999999999" customHeight="1" outlineLevel="4" x14ac:dyDescent="0.2">
      <c r="A8" s="9" t="s">
        <v>11</v>
      </c>
      <c r="B8" s="9" t="s">
        <v>12</v>
      </c>
      <c r="C8" s="9" t="s">
        <v>13</v>
      </c>
      <c r="D8" s="38" t="s">
        <v>14</v>
      </c>
      <c r="E8" s="46" t="s">
        <v>19</v>
      </c>
      <c r="F8" s="46" t="s">
        <v>20</v>
      </c>
      <c r="G8" s="99">
        <v>41514</v>
      </c>
      <c r="H8" s="99">
        <v>50004</v>
      </c>
      <c r="I8" s="99">
        <v>25002</v>
      </c>
      <c r="J8" s="98"/>
      <c r="K8" s="97"/>
      <c r="L8" s="97"/>
    </row>
    <row r="9" spans="1:12" ht="16.149999999999999" customHeight="1" outlineLevel="4" x14ac:dyDescent="0.2">
      <c r="A9" s="9" t="s">
        <v>11</v>
      </c>
      <c r="B9" s="9" t="s">
        <v>12</v>
      </c>
      <c r="C9" s="9" t="s">
        <v>13</v>
      </c>
      <c r="D9" s="38" t="s">
        <v>14</v>
      </c>
      <c r="E9" s="46" t="s">
        <v>21</v>
      </c>
      <c r="F9" s="46" t="s">
        <v>22</v>
      </c>
      <c r="G9" s="99">
        <v>6900162.5099999998</v>
      </c>
      <c r="H9" s="99">
        <v>28919702.240000002</v>
      </c>
      <c r="I9" s="99">
        <v>24693182.380000003</v>
      </c>
      <c r="J9" s="98"/>
      <c r="K9" s="97"/>
      <c r="L9" s="97"/>
    </row>
    <row r="10" spans="1:12" s="41" customFormat="1" ht="16.149999999999999" customHeight="1" outlineLevel="3" x14ac:dyDescent="0.25">
      <c r="A10" s="13"/>
      <c r="B10" s="13"/>
      <c r="C10" s="13"/>
      <c r="D10" s="40" t="s">
        <v>23</v>
      </c>
      <c r="E10" s="148" t="str">
        <f>D10</f>
        <v xml:space="preserve">ENTRATE DERIVANTI DA TRASFERIMENTI CORRENTI </v>
      </c>
      <c r="F10" s="149"/>
      <c r="G10" s="73">
        <f>SUBTOTAL(9,G6:G9)</f>
        <v>126964031.86999999</v>
      </c>
      <c r="H10" s="73">
        <f>SUBTOTAL(9,H6:H9)</f>
        <v>309920338.92000002</v>
      </c>
      <c r="I10" s="73">
        <f>SUBTOTAL(9,I6:I9)</f>
        <v>281802150.89999998</v>
      </c>
    </row>
    <row r="11" spans="1:12" s="41" customFormat="1" ht="16.149999999999999" customHeight="1" outlineLevel="3" x14ac:dyDescent="0.2">
      <c r="A11" s="13"/>
      <c r="B11" s="13"/>
      <c r="C11" s="13"/>
      <c r="D11" s="42"/>
      <c r="E11" s="64" t="str">
        <f>CONCATENATE(C12,"   ",D12)</f>
        <v>1.3   ALTRE ENTRATE</v>
      </c>
      <c r="F11" s="65"/>
      <c r="G11" s="87"/>
      <c r="H11" s="87"/>
      <c r="I11" s="87"/>
    </row>
    <row r="12" spans="1:12" ht="16.149999999999999" customHeight="1" outlineLevel="4" x14ac:dyDescent="0.2">
      <c r="A12" s="9" t="s">
        <v>11</v>
      </c>
      <c r="B12" s="9" t="s">
        <v>12</v>
      </c>
      <c r="C12" s="9" t="s">
        <v>24</v>
      </c>
      <c r="D12" s="38" t="s">
        <v>25</v>
      </c>
      <c r="E12" s="46" t="s">
        <v>26</v>
      </c>
      <c r="F12" s="46" t="s">
        <v>27</v>
      </c>
      <c r="G12" s="99">
        <v>11620603.969999999</v>
      </c>
      <c r="H12" s="99">
        <v>6894882.5099999998</v>
      </c>
      <c r="I12" s="99">
        <v>8396937.9499999993</v>
      </c>
      <c r="J12" s="98"/>
      <c r="K12" s="97"/>
      <c r="L12" s="97"/>
    </row>
    <row r="13" spans="1:12" ht="16.149999999999999" customHeight="1" outlineLevel="4" x14ac:dyDescent="0.2">
      <c r="A13" s="9" t="s">
        <v>11</v>
      </c>
      <c r="B13" s="9" t="s">
        <v>12</v>
      </c>
      <c r="C13" s="9" t="s">
        <v>24</v>
      </c>
      <c r="D13" s="38" t="s">
        <v>25</v>
      </c>
      <c r="E13" s="46" t="s">
        <v>28</v>
      </c>
      <c r="F13" s="46" t="s">
        <v>29</v>
      </c>
      <c r="G13" s="99">
        <v>865548.54</v>
      </c>
      <c r="H13" s="99">
        <v>5132850.8100000005</v>
      </c>
      <c r="I13" s="99">
        <v>5199995.1300000008</v>
      </c>
      <c r="J13" s="98"/>
      <c r="K13" s="97"/>
      <c r="L13" s="97"/>
    </row>
    <row r="14" spans="1:12" ht="16.149999999999999" customHeight="1" outlineLevel="4" x14ac:dyDescent="0.2">
      <c r="A14" s="9" t="s">
        <v>11</v>
      </c>
      <c r="B14" s="9" t="s">
        <v>12</v>
      </c>
      <c r="C14" s="9" t="s">
        <v>24</v>
      </c>
      <c r="D14" s="38" t="s">
        <v>25</v>
      </c>
      <c r="E14" s="46" t="s">
        <v>30</v>
      </c>
      <c r="F14" s="46" t="s">
        <v>31</v>
      </c>
      <c r="G14" s="99">
        <v>7778526.2299999995</v>
      </c>
      <c r="H14" s="99">
        <v>6327312.7299999995</v>
      </c>
      <c r="I14" s="99">
        <v>6403353.0200000014</v>
      </c>
      <c r="J14" s="98"/>
      <c r="K14" s="97"/>
      <c r="L14" s="97"/>
    </row>
    <row r="15" spans="1:12" ht="16.149999999999999" customHeight="1" outlineLevel="4" x14ac:dyDescent="0.2">
      <c r="A15" s="9" t="s">
        <v>11</v>
      </c>
      <c r="B15" s="9" t="s">
        <v>12</v>
      </c>
      <c r="C15" s="9" t="s">
        <v>24</v>
      </c>
      <c r="D15" s="38" t="s">
        <v>25</v>
      </c>
      <c r="E15" s="46" t="s">
        <v>32</v>
      </c>
      <c r="F15" s="46" t="s">
        <v>33</v>
      </c>
      <c r="G15" s="99">
        <v>4274346.84</v>
      </c>
      <c r="H15" s="99">
        <v>5387384.8000000007</v>
      </c>
      <c r="I15" s="99">
        <v>13104456.76</v>
      </c>
      <c r="J15" s="98"/>
      <c r="K15" s="97"/>
      <c r="L15" s="97"/>
    </row>
    <row r="16" spans="1:12" ht="16.149999999999999" customHeight="1" outlineLevel="4" x14ac:dyDescent="0.2">
      <c r="A16" s="9" t="s">
        <v>11</v>
      </c>
      <c r="B16" s="9" t="s">
        <v>12</v>
      </c>
      <c r="C16" s="9" t="s">
        <v>24</v>
      </c>
      <c r="D16" s="38" t="s">
        <v>25</v>
      </c>
      <c r="E16" s="46" t="s">
        <v>34</v>
      </c>
      <c r="F16" s="46" t="s">
        <v>35</v>
      </c>
      <c r="G16" s="99">
        <v>7717725.75</v>
      </c>
      <c r="H16" s="99">
        <v>17383290.619999997</v>
      </c>
      <c r="I16" s="99">
        <v>15982720.379999997</v>
      </c>
      <c r="J16" s="98"/>
      <c r="K16" s="97"/>
      <c r="L16" s="97"/>
    </row>
    <row r="17" spans="1:12" s="41" customFormat="1" ht="16.149999999999999" customHeight="1" outlineLevel="3" x14ac:dyDescent="0.25">
      <c r="A17" s="13"/>
      <c r="B17" s="13"/>
      <c r="C17" s="13"/>
      <c r="D17" s="40" t="s">
        <v>36</v>
      </c>
      <c r="E17" s="51" t="str">
        <f>D17</f>
        <v xml:space="preserve">ALTRE ENTRATE </v>
      </c>
      <c r="F17" s="51"/>
      <c r="G17" s="73">
        <f>SUBTOTAL(9,G12:G16)</f>
        <v>32256751.329999998</v>
      </c>
      <c r="H17" s="73">
        <f>SUBTOTAL(9,H12:H16)</f>
        <v>41125721.469999999</v>
      </c>
      <c r="I17" s="73">
        <f>SUBTOTAL(9,I12:I16)</f>
        <v>49087463.239999995</v>
      </c>
    </row>
    <row r="18" spans="1:12" s="41" customFormat="1" ht="16.149999999999999" customHeight="1" outlineLevel="2" x14ac:dyDescent="0.25">
      <c r="A18" s="66"/>
      <c r="B18" s="66" t="s">
        <v>37</v>
      </c>
      <c r="C18" s="66"/>
      <c r="D18" s="67"/>
      <c r="E18" s="21" t="str">
        <f>B18</f>
        <v xml:space="preserve">TITOLO I - ENTRATE CORRENTI </v>
      </c>
      <c r="F18" s="21"/>
      <c r="G18" s="74">
        <f>SUBTOTAL(9,G6:G16)</f>
        <v>159220783.19999996</v>
      </c>
      <c r="H18" s="74">
        <f>SUBTOTAL(9,H6:H16)</f>
        <v>351046060.39000005</v>
      </c>
      <c r="I18" s="74">
        <f>SUBTOTAL(9,I6:I16)</f>
        <v>330889614.13999993</v>
      </c>
    </row>
    <row r="19" spans="1:12" s="41" customFormat="1" ht="16.149999999999999" customHeight="1" outlineLevel="2" x14ac:dyDescent="0.2">
      <c r="A19" s="70"/>
      <c r="B19" s="70"/>
      <c r="C19" s="70"/>
      <c r="D19" s="71"/>
      <c r="E19" s="150" t="str">
        <f>CONCATENATE(C21,"   ",D21)</f>
        <v>2.1   ENTRATE PER ALIENAZIONE DI BENI PATRIMONIALI E RISCOSSIONE DI CREDITI</v>
      </c>
      <c r="F19" s="150"/>
      <c r="G19" s="86"/>
      <c r="H19" s="86"/>
      <c r="I19" s="86"/>
    </row>
    <row r="20" spans="1:12" s="41" customFormat="1" ht="16.149999999999999" customHeight="1" outlineLevel="2" x14ac:dyDescent="0.2">
      <c r="A20" s="57" t="s">
        <v>11</v>
      </c>
      <c r="B20" s="68" t="s">
        <v>38</v>
      </c>
      <c r="C20" s="68" t="s">
        <v>39</v>
      </c>
      <c r="D20" s="69" t="s">
        <v>40</v>
      </c>
      <c r="E20" s="49" t="s">
        <v>99</v>
      </c>
      <c r="F20" s="49" t="s">
        <v>121</v>
      </c>
      <c r="G20" s="103">
        <v>0</v>
      </c>
      <c r="H20" s="103">
        <v>0</v>
      </c>
      <c r="I20" s="103">
        <v>0</v>
      </c>
    </row>
    <row r="21" spans="1:12" ht="16.149999999999999" customHeight="1" outlineLevel="4" x14ac:dyDescent="0.2">
      <c r="A21" s="9" t="s">
        <v>11</v>
      </c>
      <c r="B21" s="9" t="s">
        <v>38</v>
      </c>
      <c r="C21" s="9" t="s">
        <v>39</v>
      </c>
      <c r="D21" s="38" t="s">
        <v>40</v>
      </c>
      <c r="E21" s="46" t="s">
        <v>41</v>
      </c>
      <c r="F21" s="46" t="s">
        <v>42</v>
      </c>
      <c r="G21" s="99">
        <v>5400</v>
      </c>
      <c r="H21" s="99">
        <v>0</v>
      </c>
      <c r="I21" s="99">
        <v>0</v>
      </c>
      <c r="J21" s="98"/>
      <c r="K21" s="97"/>
      <c r="L21" s="97"/>
    </row>
    <row r="22" spans="1:12" ht="16.149999999999999" customHeight="1" outlineLevel="4" x14ac:dyDescent="0.2">
      <c r="A22" s="9" t="s">
        <v>11</v>
      </c>
      <c r="B22" s="9" t="s">
        <v>38</v>
      </c>
      <c r="C22" s="9" t="s">
        <v>39</v>
      </c>
      <c r="D22" s="38" t="s">
        <v>40</v>
      </c>
      <c r="E22" s="46" t="s">
        <v>43</v>
      </c>
      <c r="F22" s="46" t="s">
        <v>44</v>
      </c>
      <c r="G22" s="99">
        <v>-1.7621459846850485E-11</v>
      </c>
      <c r="H22" s="99">
        <v>0</v>
      </c>
      <c r="I22" s="99">
        <v>0</v>
      </c>
      <c r="J22" s="98"/>
      <c r="K22" s="97"/>
      <c r="L22" s="97"/>
    </row>
    <row r="23" spans="1:12" ht="16.149999999999999" customHeight="1" outlineLevel="4" x14ac:dyDescent="0.2">
      <c r="A23" s="9" t="s">
        <v>11</v>
      </c>
      <c r="B23" s="9" t="s">
        <v>38</v>
      </c>
      <c r="C23" s="9" t="s">
        <v>39</v>
      </c>
      <c r="D23" s="38" t="s">
        <v>40</v>
      </c>
      <c r="E23" s="46" t="s">
        <v>45</v>
      </c>
      <c r="F23" s="46" t="s">
        <v>46</v>
      </c>
      <c r="G23" s="72">
        <v>0</v>
      </c>
      <c r="H23" s="99">
        <v>838937.1</v>
      </c>
      <c r="I23" s="99">
        <v>838937.1</v>
      </c>
      <c r="K23" s="97"/>
      <c r="L23" s="97"/>
    </row>
    <row r="24" spans="1:12" s="41" customFormat="1" ht="16.149999999999999" customHeight="1" outlineLevel="3" x14ac:dyDescent="0.25">
      <c r="A24" s="13"/>
      <c r="B24" s="13"/>
      <c r="C24" s="13"/>
      <c r="D24" s="40" t="s">
        <v>47</v>
      </c>
      <c r="E24" s="51" t="str">
        <f>D24</f>
        <v xml:space="preserve">ENTRATE PER ALIENAZIONE DI BENI PATRIMONIALI E RISCOSSIONE DI CREDITI </v>
      </c>
      <c r="F24" s="51"/>
      <c r="G24" s="73">
        <f>SUBTOTAL(9,G20:G23)</f>
        <v>5399.9999999999827</v>
      </c>
      <c r="H24" s="73">
        <f>SUBTOTAL(9,H20:H23)</f>
        <v>838937.1</v>
      </c>
      <c r="I24" s="73">
        <f>SUBTOTAL(9,I20:I23)</f>
        <v>838937.1</v>
      </c>
    </row>
    <row r="25" spans="1:12" s="41" customFormat="1" ht="16.149999999999999" customHeight="1" outlineLevel="3" x14ac:dyDescent="0.2">
      <c r="A25" s="13"/>
      <c r="B25" s="13"/>
      <c r="C25" s="13"/>
      <c r="D25" s="40"/>
      <c r="E25" s="61" t="str">
        <f>CONCATENATE(C26,"   ",D26)</f>
        <v>2.2   ENTRATE DERIVANTI DA TRASFERIMENTI IN CONTO CAPITALE</v>
      </c>
      <c r="F25" s="61"/>
      <c r="G25" s="86"/>
      <c r="H25" s="86"/>
      <c r="I25" s="86"/>
    </row>
    <row r="26" spans="1:12" ht="16.149999999999999" customHeight="1" outlineLevel="4" x14ac:dyDescent="0.25">
      <c r="A26" s="9" t="s">
        <v>11</v>
      </c>
      <c r="B26" s="9" t="s">
        <v>38</v>
      </c>
      <c r="C26" s="9" t="s">
        <v>48</v>
      </c>
      <c r="D26" s="38" t="s">
        <v>49</v>
      </c>
      <c r="E26" s="46" t="s">
        <v>50</v>
      </c>
      <c r="F26" s="46" t="s">
        <v>51</v>
      </c>
      <c r="G26" s="72">
        <v>0</v>
      </c>
      <c r="H26" s="72">
        <v>0</v>
      </c>
      <c r="I26" s="72">
        <v>0</v>
      </c>
    </row>
    <row r="27" spans="1:12" ht="16.149999999999999" customHeight="1" outlineLevel="4" x14ac:dyDescent="0.25">
      <c r="A27" s="9" t="s">
        <v>11</v>
      </c>
      <c r="B27" s="9" t="s">
        <v>38</v>
      </c>
      <c r="C27" s="9" t="s">
        <v>48</v>
      </c>
      <c r="D27" s="38" t="s">
        <v>49</v>
      </c>
      <c r="E27" s="46" t="s">
        <v>52</v>
      </c>
      <c r="F27" s="72" t="s">
        <v>53</v>
      </c>
      <c r="G27" s="72">
        <v>0</v>
      </c>
      <c r="H27" s="72">
        <v>0</v>
      </c>
      <c r="I27" s="72">
        <v>0</v>
      </c>
    </row>
    <row r="28" spans="1:12" ht="16.149999999999999" customHeight="1" outlineLevel="3" x14ac:dyDescent="0.2">
      <c r="A28" s="55"/>
      <c r="B28" s="55"/>
      <c r="C28" s="55"/>
      <c r="D28" s="67" t="s">
        <v>54</v>
      </c>
      <c r="E28" s="46" t="s">
        <v>55</v>
      </c>
      <c r="F28" s="46" t="s">
        <v>56</v>
      </c>
      <c r="G28" s="99">
        <v>0</v>
      </c>
      <c r="H28" s="99">
        <v>9033.44</v>
      </c>
      <c r="I28" s="99">
        <v>9033.44</v>
      </c>
      <c r="J28" s="98"/>
      <c r="K28" s="97"/>
      <c r="L28" s="97"/>
    </row>
    <row r="29" spans="1:12" s="41" customFormat="1" ht="16.149999999999999" customHeight="1" outlineLevel="3" x14ac:dyDescent="0.2">
      <c r="A29" s="70"/>
      <c r="B29" s="70"/>
      <c r="C29" s="70"/>
      <c r="D29" s="71"/>
      <c r="E29" s="150" t="str">
        <f>CONCATENATE(C30,"   ",D30)</f>
        <v>2.3   ACCENSIONE DI MUTUI</v>
      </c>
      <c r="F29" s="150"/>
      <c r="G29" s="86"/>
      <c r="H29" s="86"/>
      <c r="I29" s="86"/>
    </row>
    <row r="30" spans="1:12" ht="16.149999999999999" customHeight="1" outlineLevel="4" x14ac:dyDescent="0.2">
      <c r="A30" s="57" t="s">
        <v>11</v>
      </c>
      <c r="B30" s="68" t="s">
        <v>38</v>
      </c>
      <c r="C30" s="68" t="s">
        <v>122</v>
      </c>
      <c r="D30" s="69" t="s">
        <v>123</v>
      </c>
      <c r="E30" s="49" t="s">
        <v>124</v>
      </c>
      <c r="F30" s="49" t="s">
        <v>125</v>
      </c>
      <c r="G30" s="85">
        <v>0</v>
      </c>
      <c r="H30" s="85">
        <v>50000000</v>
      </c>
      <c r="I30" s="85">
        <v>50000000</v>
      </c>
      <c r="J30" s="97"/>
      <c r="K30" s="97"/>
      <c r="L30" s="97"/>
    </row>
    <row r="31" spans="1:12" ht="16.149999999999999" customHeight="1" outlineLevel="4" x14ac:dyDescent="0.2">
      <c r="A31" s="9" t="s">
        <v>11</v>
      </c>
      <c r="B31" s="47" t="s">
        <v>38</v>
      </c>
      <c r="C31" s="47" t="s">
        <v>122</v>
      </c>
      <c r="D31" s="48" t="s">
        <v>123</v>
      </c>
      <c r="E31" s="49" t="s">
        <v>126</v>
      </c>
      <c r="F31" s="49" t="s">
        <v>127</v>
      </c>
      <c r="G31" s="85">
        <v>0</v>
      </c>
      <c r="H31" s="85">
        <v>0</v>
      </c>
      <c r="I31" s="85">
        <v>0</v>
      </c>
    </row>
    <row r="32" spans="1:12" s="41" customFormat="1" ht="16.149999999999999" customHeight="1" outlineLevel="2" x14ac:dyDescent="0.2">
      <c r="A32" s="13"/>
      <c r="B32" s="13" t="s">
        <v>57</v>
      </c>
      <c r="C32" s="13"/>
      <c r="D32" s="50" t="s">
        <v>123</v>
      </c>
      <c r="E32" s="151" t="str">
        <f>D32</f>
        <v>ACCENSIONE DI MUTUI</v>
      </c>
      <c r="F32" s="152"/>
      <c r="G32" s="75">
        <f>SUBTOTAL(9,G26:G31)</f>
        <v>0</v>
      </c>
      <c r="H32" s="78">
        <f>SUBTOTAL(9,H30:H31)</f>
        <v>50000000</v>
      </c>
      <c r="I32" s="78">
        <f>SUBTOTAL(9,I30:I31)</f>
        <v>50000000</v>
      </c>
    </row>
    <row r="33" spans="1:44" s="41" customFormat="1" ht="16.149999999999999" customHeight="1" outlineLevel="2" x14ac:dyDescent="0.25">
      <c r="A33" s="13"/>
      <c r="B33" s="13"/>
      <c r="C33" s="13"/>
      <c r="D33" s="40"/>
      <c r="E33" s="17" t="str">
        <f>B32</f>
        <v xml:space="preserve">TITOLO II - ENTRATE IN CONTO CAPITALE </v>
      </c>
      <c r="F33" s="153"/>
      <c r="G33" s="76">
        <f>SUBTOTAL(9,G21:G28)</f>
        <v>5399.9999999999827</v>
      </c>
      <c r="H33" s="76">
        <f>SUBTOTAL(9,H21:H28)+H32</f>
        <v>50847970.539999999</v>
      </c>
      <c r="I33" s="76">
        <f>SUBTOTAL(9,I21:I28)+I32</f>
        <v>50847970.539999999</v>
      </c>
    </row>
    <row r="34" spans="1:44" ht="16.149999999999999" customHeight="1" outlineLevel="4" x14ac:dyDescent="0.25">
      <c r="A34" s="9" t="s">
        <v>58</v>
      </c>
      <c r="B34" s="9" t="s">
        <v>59</v>
      </c>
      <c r="C34" s="9" t="s">
        <v>60</v>
      </c>
      <c r="D34" s="35" t="s">
        <v>61</v>
      </c>
      <c r="E34" s="36" t="str">
        <f>CONCATENATE(C34,"   ",D34)</f>
        <v>3.1   ENTRATE GESTIONI SPECIALI</v>
      </c>
      <c r="F34" s="37"/>
      <c r="G34" s="77"/>
      <c r="H34" s="77"/>
      <c r="I34" s="77"/>
    </row>
    <row r="35" spans="1:44" s="41" customFormat="1" ht="16.149999999999999" customHeight="1" outlineLevel="2" x14ac:dyDescent="0.2">
      <c r="A35" s="13"/>
      <c r="B35" s="13" t="s">
        <v>62</v>
      </c>
      <c r="C35" s="13"/>
      <c r="D35" s="40" t="str">
        <f>B35</f>
        <v xml:space="preserve">TITOLO III - GESTIONI SPECIALI </v>
      </c>
      <c r="E35" s="39" t="s">
        <v>63</v>
      </c>
      <c r="F35" s="84" t="s">
        <v>61</v>
      </c>
      <c r="G35" s="99">
        <v>34215.749999999956</v>
      </c>
      <c r="H35" s="99">
        <v>35442940.18</v>
      </c>
      <c r="I35" s="99">
        <v>35471774.799999997</v>
      </c>
      <c r="J35" s="98"/>
      <c r="K35" s="97"/>
      <c r="L35" s="97"/>
    </row>
    <row r="36" spans="1:44" s="41" customFormat="1" ht="16.149999999999999" customHeight="1" outlineLevel="2" x14ac:dyDescent="0.25">
      <c r="A36" s="13"/>
      <c r="B36" s="13"/>
      <c r="C36" s="13"/>
      <c r="D36" s="40"/>
      <c r="E36" s="17" t="str">
        <f>B35</f>
        <v xml:space="preserve">TITOLO III - GESTIONI SPECIALI </v>
      </c>
      <c r="F36" s="91"/>
      <c r="G36" s="74">
        <f>SUBTOTAL(9,G35:G35)</f>
        <v>34215.749999999956</v>
      </c>
      <c r="H36" s="74">
        <f>SUBTOTAL(9,H35:H35)</f>
        <v>35442940.18</v>
      </c>
      <c r="I36" s="74">
        <f>SUBTOTAL(9,I35:I35)</f>
        <v>35471774.799999997</v>
      </c>
    </row>
    <row r="37" spans="1:44" ht="16.149999999999999" customHeight="1" outlineLevel="4" x14ac:dyDescent="0.25">
      <c r="A37" s="9" t="s">
        <v>58</v>
      </c>
      <c r="B37" s="9" t="s">
        <v>64</v>
      </c>
      <c r="C37" s="9" t="s">
        <v>65</v>
      </c>
      <c r="D37" s="35" t="s">
        <v>66</v>
      </c>
      <c r="E37" s="36" t="str">
        <f>CONCATENATE(C37,"   ",D37)</f>
        <v>4.1   ENTRATE AVENTI NATURA DI PARTITE DI GIRO</v>
      </c>
      <c r="F37" s="37"/>
      <c r="G37" s="77"/>
      <c r="H37" s="77"/>
      <c r="I37" s="77"/>
    </row>
    <row r="38" spans="1:44" s="41" customFormat="1" ht="16.149999999999999" customHeight="1" outlineLevel="2" x14ac:dyDescent="0.2">
      <c r="A38" s="24"/>
      <c r="B38" s="24" t="s">
        <v>67</v>
      </c>
      <c r="C38" s="24"/>
      <c r="D38" s="43" t="str">
        <f>B38</f>
        <v xml:space="preserve">TITOLO IV - PARTITE DI GIRO </v>
      </c>
      <c r="E38" s="39" t="s">
        <v>68</v>
      </c>
      <c r="F38" s="84" t="s">
        <v>66</v>
      </c>
      <c r="G38" s="99">
        <v>7835328.2899999991</v>
      </c>
      <c r="H38" s="99">
        <v>69766026.229999989</v>
      </c>
      <c r="I38" s="99">
        <v>69836640.709999979</v>
      </c>
      <c r="J38" s="98"/>
      <c r="K38" s="97"/>
      <c r="L38" s="97"/>
    </row>
    <row r="39" spans="1:44" s="41" customFormat="1" ht="16.149999999999999" customHeight="1" outlineLevel="2" x14ac:dyDescent="0.25">
      <c r="B39" s="41" t="s">
        <v>69</v>
      </c>
      <c r="D39" s="44"/>
      <c r="E39" s="17" t="str">
        <f>B38</f>
        <v xml:space="preserve">TITOLO IV - PARTITE DI GIRO </v>
      </c>
      <c r="F39" s="91"/>
      <c r="G39" s="74">
        <f>SUBTOTAL(9,G38:G38)</f>
        <v>7835328.2899999991</v>
      </c>
      <c r="H39" s="74">
        <f>SUBTOTAL(9,H38:H38)</f>
        <v>69766026.229999989</v>
      </c>
      <c r="I39" s="74">
        <f>SUBTOTAL(9,I38:I38)</f>
        <v>69836640.709999979</v>
      </c>
    </row>
    <row r="40" spans="1:44" s="82" customFormat="1" ht="16.149999999999999" customHeight="1" x14ac:dyDescent="0.25">
      <c r="D40" s="83"/>
      <c r="E40" s="80" t="s">
        <v>70</v>
      </c>
      <c r="F40" s="81"/>
      <c r="G40" s="92">
        <f>SUBTOTAL(9,G5:G39)</f>
        <v>167095727.23999995</v>
      </c>
      <c r="H40" s="92">
        <f>SUBTOTAL(9,H5:H39)</f>
        <v>507102997.34000003</v>
      </c>
      <c r="I40" s="92">
        <f>SUBTOTAL(9,I5:I39)</f>
        <v>487046000.18999994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</row>
    <row r="41" spans="1:44" ht="22.5" customHeight="1" x14ac:dyDescent="0.25">
      <c r="A41" s="41"/>
      <c r="B41" s="41"/>
      <c r="C41" s="41"/>
      <c r="D41" s="41"/>
      <c r="E41" s="154" t="s">
        <v>131</v>
      </c>
      <c r="F41" s="146"/>
      <c r="G41" s="146"/>
      <c r="H41" s="146"/>
      <c r="I41" s="146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</row>
    <row r="42" spans="1:44" x14ac:dyDescent="0.2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</row>
  </sheetData>
  <pageMargins left="0.70000000000000007" right="0.70000000000000007" top="0.75" bottom="0.75" header="0.30000000000000004" footer="0.30000000000000004"/>
  <pageSetup paperSize="9" scale="8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5"/>
  <sheetViews>
    <sheetView topLeftCell="E1" zoomScaleNormal="100" workbookViewId="0">
      <selection activeCell="M28" sqref="M28:M41"/>
    </sheetView>
  </sheetViews>
  <sheetFormatPr defaultColWidth="133.85546875" defaultRowHeight="12" outlineLevelRow="4" x14ac:dyDescent="0.25"/>
  <cols>
    <col min="1" max="1" width="16.28515625" style="1" hidden="1" customWidth="1"/>
    <col min="2" max="2" width="31.42578125" style="1" hidden="1" customWidth="1"/>
    <col min="3" max="3" width="11.85546875" style="1" hidden="1" customWidth="1"/>
    <col min="4" max="4" width="40.7109375" style="1" hidden="1" customWidth="1"/>
    <col min="5" max="5" width="9.7109375" style="2" customWidth="1"/>
    <col min="6" max="6" width="52.85546875" style="2" customWidth="1"/>
    <col min="7" max="9" width="14.140625" style="3" bestFit="1" customWidth="1"/>
    <col min="10" max="12" width="12.7109375" style="1" customWidth="1"/>
    <col min="13" max="16384" width="133.85546875" style="1"/>
  </cols>
  <sheetData>
    <row r="1" spans="1:12" ht="4.9000000000000004" customHeight="1" x14ac:dyDescent="0.25"/>
    <row r="2" spans="1:12" ht="18.75" customHeight="1" x14ac:dyDescent="0.25">
      <c r="G2" s="139"/>
      <c r="H2" s="140" t="s">
        <v>129</v>
      </c>
      <c r="I2" s="138"/>
    </row>
    <row r="3" spans="1:12" ht="16.149999999999999" customHeight="1" x14ac:dyDescent="0.25">
      <c r="A3" s="4" t="s">
        <v>0</v>
      </c>
      <c r="B3" s="4" t="s">
        <v>1</v>
      </c>
      <c r="C3" s="4" t="s">
        <v>2</v>
      </c>
      <c r="D3" s="4" t="s">
        <v>128</v>
      </c>
      <c r="E3" s="144" t="s">
        <v>4</v>
      </c>
      <c r="F3" s="145" t="s">
        <v>5</v>
      </c>
      <c r="G3" s="141" t="s">
        <v>6</v>
      </c>
      <c r="H3" s="142" t="s">
        <v>7</v>
      </c>
      <c r="I3" s="143" t="s">
        <v>8</v>
      </c>
    </row>
    <row r="4" spans="1:12" s="8" customFormat="1" ht="16.149999999999999" customHeight="1" x14ac:dyDescent="0.25">
      <c r="A4" s="5"/>
      <c r="B4" s="5"/>
      <c r="C4" s="5"/>
      <c r="D4" s="5"/>
      <c r="E4" s="6" t="str">
        <f>CONCATENATE(C5,"   ",D5)</f>
        <v>1.1   FUNZIONAMENTO</v>
      </c>
      <c r="F4" s="6"/>
      <c r="G4" s="7"/>
      <c r="H4" s="90" t="s">
        <v>130</v>
      </c>
      <c r="I4" s="7"/>
    </row>
    <row r="5" spans="1:12" ht="16.149999999999999" customHeight="1" outlineLevel="4" x14ac:dyDescent="0.2">
      <c r="A5" s="9" t="s">
        <v>71</v>
      </c>
      <c r="B5" s="9" t="s">
        <v>72</v>
      </c>
      <c r="C5" s="9" t="s">
        <v>73</v>
      </c>
      <c r="D5" s="10" t="s">
        <v>74</v>
      </c>
      <c r="E5" s="26" t="s">
        <v>75</v>
      </c>
      <c r="F5" s="26" t="s">
        <v>76</v>
      </c>
      <c r="G5" s="99">
        <v>445474.35</v>
      </c>
      <c r="H5" s="99">
        <v>209507.18000000002</v>
      </c>
      <c r="I5" s="99">
        <v>203884.34</v>
      </c>
      <c r="J5" s="98"/>
      <c r="K5" s="97"/>
      <c r="L5" s="97"/>
    </row>
    <row r="6" spans="1:12" ht="16.149999999999999" customHeight="1" outlineLevel="4" x14ac:dyDescent="0.2">
      <c r="A6" s="9" t="s">
        <v>71</v>
      </c>
      <c r="B6" s="9" t="s">
        <v>72</v>
      </c>
      <c r="C6" s="9" t="s">
        <v>73</v>
      </c>
      <c r="D6" s="10" t="s">
        <v>74</v>
      </c>
      <c r="E6" s="26" t="s">
        <v>77</v>
      </c>
      <c r="F6" s="26" t="s">
        <v>78</v>
      </c>
      <c r="G6" s="99">
        <v>9016659.7599999979</v>
      </c>
      <c r="H6" s="99">
        <v>145479034.98999995</v>
      </c>
      <c r="I6" s="99">
        <v>146011271.41999999</v>
      </c>
      <c r="J6" s="98"/>
      <c r="K6" s="97"/>
      <c r="L6" s="97"/>
    </row>
    <row r="7" spans="1:12" ht="16.149999999999999" customHeight="1" outlineLevel="4" x14ac:dyDescent="0.2">
      <c r="A7" s="9" t="s">
        <v>71</v>
      </c>
      <c r="B7" s="9" t="s">
        <v>72</v>
      </c>
      <c r="C7" s="9" t="s">
        <v>73</v>
      </c>
      <c r="D7" s="10" t="s">
        <v>74</v>
      </c>
      <c r="E7" s="26" t="s">
        <v>79</v>
      </c>
      <c r="F7" s="26" t="s">
        <v>80</v>
      </c>
      <c r="G7" s="100">
        <v>37119560.469999962</v>
      </c>
      <c r="H7" s="100">
        <v>60660131.959999956</v>
      </c>
      <c r="I7" s="100">
        <v>56355669.219999999</v>
      </c>
      <c r="J7" s="97"/>
      <c r="K7" s="97"/>
      <c r="L7" s="97"/>
    </row>
    <row r="8" spans="1:12" ht="16.149999999999999" customHeight="1" outlineLevel="3" x14ac:dyDescent="0.25">
      <c r="A8" s="9"/>
      <c r="B8" s="9"/>
      <c r="C8" s="9"/>
      <c r="D8" s="11" t="s">
        <v>81</v>
      </c>
      <c r="E8" s="155" t="str">
        <f>D8</f>
        <v xml:space="preserve">FUNZIONAMENTO </v>
      </c>
      <c r="F8" s="155"/>
      <c r="G8" s="88">
        <f>SUBTOTAL(9,G5:G7)</f>
        <v>46581694.579999961</v>
      </c>
      <c r="H8" s="12">
        <f>SUBTOTAL(9,H5:H7)</f>
        <v>206348674.12999991</v>
      </c>
      <c r="I8" s="89">
        <f>SUBTOTAL(9,I5:I7)</f>
        <v>202570824.97999999</v>
      </c>
    </row>
    <row r="9" spans="1:12" ht="16.149999999999999" customHeight="1" outlineLevel="3" x14ac:dyDescent="0.25">
      <c r="A9" s="9"/>
      <c r="B9" s="9"/>
      <c r="C9" s="9"/>
      <c r="D9" s="13"/>
      <c r="E9" s="14" t="str">
        <f>CONCATENATE(C10,"   ",D10)</f>
        <v>1.2   INTERVENTI DIVERSI</v>
      </c>
      <c r="F9" s="15"/>
      <c r="G9" s="16"/>
      <c r="H9" s="16"/>
      <c r="I9" s="16"/>
    </row>
    <row r="10" spans="1:12" ht="16.149999999999999" customHeight="1" outlineLevel="4" x14ac:dyDescent="0.2">
      <c r="A10" s="9" t="s">
        <v>71</v>
      </c>
      <c r="B10" s="9" t="s">
        <v>72</v>
      </c>
      <c r="C10" s="9" t="s">
        <v>13</v>
      </c>
      <c r="D10" s="10" t="s">
        <v>82</v>
      </c>
      <c r="E10" s="26" t="s">
        <v>83</v>
      </c>
      <c r="F10" s="26" t="s">
        <v>84</v>
      </c>
      <c r="G10" s="99">
        <v>4917324.419999999</v>
      </c>
      <c r="H10" s="99">
        <v>6779548.169999999</v>
      </c>
      <c r="I10" s="99">
        <v>6586729.700000002</v>
      </c>
      <c r="J10" s="98"/>
      <c r="K10" s="97"/>
      <c r="L10" s="97"/>
    </row>
    <row r="11" spans="1:12" ht="16.149999999999999" customHeight="1" outlineLevel="4" x14ac:dyDescent="0.2">
      <c r="A11" s="9" t="s">
        <v>71</v>
      </c>
      <c r="B11" s="9" t="s">
        <v>72</v>
      </c>
      <c r="C11" s="9" t="s">
        <v>13</v>
      </c>
      <c r="D11" s="10" t="s">
        <v>82</v>
      </c>
      <c r="E11" s="26" t="s">
        <v>17</v>
      </c>
      <c r="F11" s="26" t="s">
        <v>85</v>
      </c>
      <c r="G11" s="99">
        <v>3020056.7299999995</v>
      </c>
      <c r="H11" s="99">
        <v>85816442.200000003</v>
      </c>
      <c r="I11" s="99">
        <v>97548725.650000006</v>
      </c>
      <c r="J11" s="98"/>
      <c r="K11" s="97"/>
      <c r="L11" s="97"/>
    </row>
    <row r="12" spans="1:12" ht="16.149999999999999" customHeight="1" outlineLevel="4" x14ac:dyDescent="0.2">
      <c r="A12" s="9" t="s">
        <v>71</v>
      </c>
      <c r="B12" s="9" t="s">
        <v>72</v>
      </c>
      <c r="C12" s="9" t="s">
        <v>13</v>
      </c>
      <c r="D12" s="10" t="s">
        <v>82</v>
      </c>
      <c r="E12" s="26" t="s">
        <v>19</v>
      </c>
      <c r="F12" s="26" t="s">
        <v>86</v>
      </c>
      <c r="G12" s="99">
        <v>0</v>
      </c>
      <c r="H12" s="99">
        <v>5133635.78</v>
      </c>
      <c r="I12" s="99">
        <v>5133635.78</v>
      </c>
      <c r="J12" s="98"/>
      <c r="K12" s="97"/>
      <c r="L12" s="97"/>
    </row>
    <row r="13" spans="1:12" ht="16.149999999999999" customHeight="1" outlineLevel="4" x14ac:dyDescent="0.2">
      <c r="A13" s="9" t="s">
        <v>71</v>
      </c>
      <c r="B13" s="9" t="s">
        <v>72</v>
      </c>
      <c r="C13" s="9" t="s">
        <v>13</v>
      </c>
      <c r="D13" s="10" t="s">
        <v>82</v>
      </c>
      <c r="E13" s="26" t="s">
        <v>21</v>
      </c>
      <c r="F13" s="26" t="s">
        <v>87</v>
      </c>
      <c r="G13" s="99">
        <v>1448123.4400000004</v>
      </c>
      <c r="H13" s="99">
        <v>11999573.520000003</v>
      </c>
      <c r="I13" s="99">
        <v>11738689.439999999</v>
      </c>
      <c r="J13" s="98"/>
      <c r="K13" s="97"/>
      <c r="L13" s="97"/>
    </row>
    <row r="14" spans="1:12" ht="16.149999999999999" customHeight="1" outlineLevel="4" x14ac:dyDescent="0.2">
      <c r="A14" s="9" t="s">
        <v>71</v>
      </c>
      <c r="B14" s="9" t="s">
        <v>72</v>
      </c>
      <c r="C14" s="9" t="s">
        <v>13</v>
      </c>
      <c r="D14" s="10" t="s">
        <v>82</v>
      </c>
      <c r="E14" s="26" t="s">
        <v>88</v>
      </c>
      <c r="F14" s="26" t="s">
        <v>89</v>
      </c>
      <c r="G14" s="99">
        <v>1507709.63</v>
      </c>
      <c r="H14" s="99">
        <v>2783236.94</v>
      </c>
      <c r="I14" s="99">
        <v>2686916.7199999997</v>
      </c>
      <c r="J14" s="98"/>
      <c r="K14" s="97"/>
      <c r="L14" s="97"/>
    </row>
    <row r="15" spans="1:12" ht="16.149999999999999" customHeight="1" outlineLevel="4" x14ac:dyDescent="0.2">
      <c r="A15" s="9" t="s">
        <v>71</v>
      </c>
      <c r="B15" s="9" t="s">
        <v>72</v>
      </c>
      <c r="C15" s="9" t="s">
        <v>13</v>
      </c>
      <c r="D15" s="10" t="s">
        <v>82</v>
      </c>
      <c r="E15" s="26" t="s">
        <v>90</v>
      </c>
      <c r="F15" s="26" t="s">
        <v>91</v>
      </c>
      <c r="G15" s="99">
        <v>4432.53</v>
      </c>
      <c r="H15" s="99">
        <v>1335685.56</v>
      </c>
      <c r="I15" s="99">
        <v>1372242.51</v>
      </c>
      <c r="J15" s="98"/>
      <c r="K15" s="97"/>
      <c r="L15" s="97"/>
    </row>
    <row r="16" spans="1:12" ht="16.149999999999999" customHeight="1" outlineLevel="3" x14ac:dyDescent="0.25">
      <c r="A16" s="9"/>
      <c r="B16" s="9"/>
      <c r="C16" s="9"/>
      <c r="D16" s="11" t="s">
        <v>92</v>
      </c>
      <c r="E16" s="155" t="str">
        <f>D16</f>
        <v xml:space="preserve">INTERVENTI DIVERSI </v>
      </c>
      <c r="F16" s="155"/>
      <c r="G16" s="12">
        <f>SUBTOTAL(9,G10:G15)</f>
        <v>10897646.749999998</v>
      </c>
      <c r="H16" s="12">
        <f>SUBTOTAL(9,H10:H15)</f>
        <v>113848122.17000002</v>
      </c>
      <c r="I16" s="12">
        <f>SUBTOTAL(9,I10:I15)</f>
        <v>125066939.80000001</v>
      </c>
    </row>
    <row r="17" spans="1:15" ht="16.149999999999999" customHeight="1" outlineLevel="3" x14ac:dyDescent="0.25">
      <c r="A17" s="9"/>
      <c r="B17" s="9"/>
      <c r="C17" s="9"/>
      <c r="D17" s="13"/>
      <c r="E17" s="156" t="str">
        <f>CONCATENATE(C18,"   ",D18)</f>
        <v>1.3   ONERI COMUNI</v>
      </c>
      <c r="F17" s="157"/>
      <c r="G17" s="16"/>
      <c r="H17" s="16"/>
      <c r="I17" s="16"/>
    </row>
    <row r="18" spans="1:15" ht="16.149999999999999" customHeight="1" outlineLevel="4" x14ac:dyDescent="0.25">
      <c r="A18" s="27" t="s">
        <v>115</v>
      </c>
      <c r="B18" s="27" t="s">
        <v>72</v>
      </c>
      <c r="C18" s="27" t="s">
        <v>24</v>
      </c>
      <c r="D18" s="28" t="s">
        <v>116</v>
      </c>
      <c r="E18" s="29" t="s">
        <v>26</v>
      </c>
      <c r="F18" s="29" t="s">
        <v>117</v>
      </c>
      <c r="G18" s="30">
        <v>0</v>
      </c>
      <c r="H18" s="30">
        <v>0</v>
      </c>
      <c r="I18" s="30">
        <v>0</v>
      </c>
    </row>
    <row r="19" spans="1:15" ht="16.149999999999999" customHeight="1" outlineLevel="3" x14ac:dyDescent="0.25">
      <c r="A19" s="9"/>
      <c r="B19" s="9"/>
      <c r="C19" s="9"/>
      <c r="D19" s="28" t="s">
        <v>116</v>
      </c>
      <c r="E19" s="155" t="str">
        <f>D19</f>
        <v>ONERI COMUNI</v>
      </c>
      <c r="F19" s="155"/>
      <c r="G19" s="12">
        <f>SUBTOTAL(9,G18:G18)</f>
        <v>0</v>
      </c>
      <c r="H19" s="12">
        <f>SUBTOTAL(9,H18:H18)</f>
        <v>0</v>
      </c>
      <c r="I19" s="12">
        <f>SUBTOTAL(9,I18:I18)</f>
        <v>0</v>
      </c>
    </row>
    <row r="20" spans="1:15" ht="16.149999999999999" customHeight="1" outlineLevel="3" x14ac:dyDescent="0.25">
      <c r="A20" s="9"/>
      <c r="B20" s="9"/>
      <c r="C20" s="9"/>
      <c r="D20" s="13"/>
      <c r="E20" s="14" t="str">
        <f>CONCATENATE(C21,"   ",D21)</f>
        <v>1.4   ACCANTONAMENTO AL TRATTAMENTO DI FINE RAPPORTO</v>
      </c>
      <c r="F20" s="15"/>
      <c r="G20" s="16"/>
      <c r="H20" s="16"/>
      <c r="I20" s="16"/>
    </row>
    <row r="21" spans="1:15" ht="16.149999999999999" customHeight="1" outlineLevel="4" x14ac:dyDescent="0.2">
      <c r="A21" s="9" t="s">
        <v>71</v>
      </c>
      <c r="B21" s="9" t="s">
        <v>72</v>
      </c>
      <c r="C21" s="9" t="s">
        <v>93</v>
      </c>
      <c r="D21" s="10" t="s">
        <v>94</v>
      </c>
      <c r="E21" s="26" t="s">
        <v>95</v>
      </c>
      <c r="F21" s="26" t="s">
        <v>94</v>
      </c>
      <c r="G21" s="85">
        <v>0</v>
      </c>
      <c r="H21" s="85">
        <v>0</v>
      </c>
      <c r="I21" s="85">
        <v>0</v>
      </c>
    </row>
    <row r="22" spans="1:15" ht="16.149999999999999" customHeight="1" outlineLevel="3" x14ac:dyDescent="0.25">
      <c r="A22" s="9"/>
      <c r="B22" s="9"/>
      <c r="C22" s="9"/>
      <c r="D22" s="10" t="s">
        <v>118</v>
      </c>
      <c r="E22" s="155" t="str">
        <f>D22</f>
        <v>ACCANTONAMENTO A FONDO RISCHI ED ONERI</v>
      </c>
      <c r="F22" s="155"/>
      <c r="G22" s="12">
        <f>SUBTOTAL(9,G21:G21)</f>
        <v>0</v>
      </c>
      <c r="H22" s="12">
        <f>SUBTOTAL(9,H21:H21)</f>
        <v>0</v>
      </c>
      <c r="I22" s="12">
        <f>SUBTOTAL(9,I21:I21)</f>
        <v>0</v>
      </c>
    </row>
    <row r="23" spans="1:15" ht="16.149999999999999" customHeight="1" outlineLevel="3" x14ac:dyDescent="0.25">
      <c r="A23" s="9"/>
      <c r="B23" s="9"/>
      <c r="C23" s="9"/>
      <c r="D23" s="10"/>
      <c r="E23" s="14" t="str">
        <f>CONCATENATE(C24,"   ",D24)</f>
        <v>1.5   ACCANTONAMENTO A FONDO RISCHI ED ONERI</v>
      </c>
      <c r="F23" s="15"/>
      <c r="G23" s="16"/>
      <c r="H23" s="16"/>
      <c r="I23" s="16"/>
    </row>
    <row r="24" spans="1:15" ht="16.149999999999999" customHeight="1" outlineLevel="4" x14ac:dyDescent="0.2">
      <c r="A24" s="9" t="s">
        <v>71</v>
      </c>
      <c r="B24" s="9" t="s">
        <v>72</v>
      </c>
      <c r="C24" s="9" t="s">
        <v>119</v>
      </c>
      <c r="D24" s="11" t="s">
        <v>118</v>
      </c>
      <c r="E24" s="79" t="s">
        <v>120</v>
      </c>
      <c r="F24" s="46" t="s">
        <v>118</v>
      </c>
      <c r="G24" s="85">
        <v>0</v>
      </c>
      <c r="H24" s="85">
        <v>0</v>
      </c>
      <c r="I24" s="85">
        <v>0</v>
      </c>
    </row>
    <row r="25" spans="1:15" ht="16.149999999999999" customHeight="1" outlineLevel="3" x14ac:dyDescent="0.25">
      <c r="A25" s="9"/>
      <c r="B25" s="9"/>
      <c r="C25" s="9"/>
      <c r="D25" s="11" t="s">
        <v>118</v>
      </c>
      <c r="E25" s="155" t="str">
        <f>D25</f>
        <v>ACCANTONAMENTO A FONDO RISCHI ED ONERI</v>
      </c>
      <c r="F25" s="155"/>
      <c r="G25" s="12">
        <f>SUBTOTAL(9,G24:G24)</f>
        <v>0</v>
      </c>
      <c r="H25" s="12">
        <f>SUBTOTAL(9,H24:H24)</f>
        <v>0</v>
      </c>
      <c r="I25" s="12">
        <f>SUBTOTAL(9,I24:I24)</f>
        <v>0</v>
      </c>
    </row>
    <row r="26" spans="1:15" ht="16.149999999999999" customHeight="1" outlineLevel="2" x14ac:dyDescent="0.25">
      <c r="A26" s="9"/>
      <c r="B26" s="13" t="s">
        <v>96</v>
      </c>
      <c r="C26" s="9"/>
      <c r="D26" s="10"/>
      <c r="E26" s="21" t="str">
        <f>B26</f>
        <v xml:space="preserve">TITOLO I - USCITE CORRENTI </v>
      </c>
      <c r="F26" s="21"/>
      <c r="G26" s="22">
        <f>SUBTOTAL(9,G5:G25)</f>
        <v>57479341.329999961</v>
      </c>
      <c r="H26" s="22">
        <f>SUBTOTAL(9,H5:H25)</f>
        <v>320196796.29999983</v>
      </c>
      <c r="I26" s="22">
        <f>SUBTOTAL(9,I5:I25)</f>
        <v>327637764.77999997</v>
      </c>
    </row>
    <row r="27" spans="1:15" ht="16.149999999999999" customHeight="1" outlineLevel="2" x14ac:dyDescent="0.25">
      <c r="A27" s="9"/>
      <c r="B27" s="13"/>
      <c r="C27" s="9"/>
      <c r="D27" s="10"/>
      <c r="E27" s="158" t="str">
        <f>CONCATENATE(C28,"   ",D28)</f>
        <v>2.1   INVESTIMENTI</v>
      </c>
      <c r="F27" s="159"/>
      <c r="G27" s="52"/>
      <c r="H27" s="52"/>
      <c r="I27" s="52"/>
    </row>
    <row r="28" spans="1:15" ht="16.149999999999999" customHeight="1" outlineLevel="4" x14ac:dyDescent="0.2">
      <c r="A28" s="9" t="s">
        <v>71</v>
      </c>
      <c r="B28" s="9" t="s">
        <v>97</v>
      </c>
      <c r="C28" s="9" t="s">
        <v>39</v>
      </c>
      <c r="D28" s="10" t="s">
        <v>98</v>
      </c>
      <c r="E28" s="29" t="s">
        <v>99</v>
      </c>
      <c r="F28" s="29" t="s">
        <v>100</v>
      </c>
      <c r="G28" s="99">
        <v>3392293.42</v>
      </c>
      <c r="H28" s="99">
        <v>4343923.9299999988</v>
      </c>
      <c r="I28" s="99">
        <v>2704467.3900000006</v>
      </c>
      <c r="J28" s="98"/>
      <c r="K28" s="97"/>
      <c r="L28" s="97"/>
      <c r="M28" s="97"/>
      <c r="N28" s="97">
        <v>1948179</v>
      </c>
      <c r="O28" s="97">
        <v>2158694.14</v>
      </c>
    </row>
    <row r="29" spans="1:15" ht="16.149999999999999" customHeight="1" outlineLevel="4" x14ac:dyDescent="0.2">
      <c r="A29" s="9" t="s">
        <v>71</v>
      </c>
      <c r="B29" s="9" t="s">
        <v>97</v>
      </c>
      <c r="C29" s="9" t="s">
        <v>39</v>
      </c>
      <c r="D29" s="10" t="s">
        <v>98</v>
      </c>
      <c r="E29" s="29" t="s">
        <v>41</v>
      </c>
      <c r="F29" s="29" t="s">
        <v>101</v>
      </c>
      <c r="G29" s="99">
        <v>79403533.799999997</v>
      </c>
      <c r="H29" s="99">
        <v>94455926.980000034</v>
      </c>
      <c r="I29" s="99">
        <v>54677350.30999995</v>
      </c>
      <c r="J29" s="98"/>
      <c r="K29" s="97"/>
      <c r="L29" s="97"/>
      <c r="M29" s="97"/>
      <c r="N29" s="97">
        <v>53807045.879999988</v>
      </c>
      <c r="O29" s="97">
        <v>31581010.500000004</v>
      </c>
    </row>
    <row r="30" spans="1:15" ht="16.149999999999999" customHeight="1" outlineLevel="4" x14ac:dyDescent="0.2">
      <c r="A30" s="9" t="s">
        <v>71</v>
      </c>
      <c r="B30" s="9" t="s">
        <v>97</v>
      </c>
      <c r="C30" s="9" t="s">
        <v>39</v>
      </c>
      <c r="D30" s="10" t="s">
        <v>98</v>
      </c>
      <c r="E30" s="29" t="s">
        <v>43</v>
      </c>
      <c r="F30" s="29" t="s">
        <v>102</v>
      </c>
      <c r="G30" s="99">
        <v>43534</v>
      </c>
      <c r="H30" s="99">
        <v>13236.599999999999</v>
      </c>
      <c r="I30" s="99">
        <v>13236.599999999999</v>
      </c>
      <c r="J30" s="98"/>
      <c r="K30" s="97"/>
      <c r="L30" s="97"/>
      <c r="M30" s="97"/>
      <c r="N30" s="97">
        <v>0</v>
      </c>
      <c r="O30" s="97">
        <v>0</v>
      </c>
    </row>
    <row r="31" spans="1:15" ht="16.149999999999999" customHeight="1" outlineLevel="4" x14ac:dyDescent="0.2">
      <c r="A31" s="9" t="s">
        <v>71</v>
      </c>
      <c r="B31" s="9" t="s">
        <v>97</v>
      </c>
      <c r="C31" s="9" t="s">
        <v>39</v>
      </c>
      <c r="D31" s="10" t="s">
        <v>98</v>
      </c>
      <c r="E31" s="29" t="s">
        <v>45</v>
      </c>
      <c r="F31" s="29" t="s">
        <v>103</v>
      </c>
      <c r="G31" s="99">
        <v>0</v>
      </c>
      <c r="H31" s="99">
        <v>0</v>
      </c>
      <c r="I31" s="99">
        <v>0</v>
      </c>
      <c r="J31" s="98"/>
      <c r="K31" s="97"/>
      <c r="L31" s="97"/>
      <c r="M31" s="97"/>
      <c r="N31" s="97">
        <v>0</v>
      </c>
      <c r="O31" s="97">
        <v>0</v>
      </c>
    </row>
    <row r="32" spans="1:15" ht="16.149999999999999" customHeight="1" outlineLevel="4" x14ac:dyDescent="0.2">
      <c r="A32" s="9" t="s">
        <v>71</v>
      </c>
      <c r="B32" s="9" t="s">
        <v>97</v>
      </c>
      <c r="C32" s="9" t="s">
        <v>39</v>
      </c>
      <c r="D32" s="10" t="s">
        <v>98</v>
      </c>
      <c r="E32" s="29" t="s">
        <v>104</v>
      </c>
      <c r="F32" s="29" t="s">
        <v>105</v>
      </c>
      <c r="G32" s="99">
        <v>232920.21000000203</v>
      </c>
      <c r="H32" s="99">
        <v>17863031.950000007</v>
      </c>
      <c r="I32" s="99">
        <v>17746971.539999999</v>
      </c>
      <c r="J32" s="98"/>
      <c r="K32" s="97"/>
      <c r="L32" s="97"/>
      <c r="M32" s="97"/>
      <c r="N32" s="97">
        <v>20053747.09</v>
      </c>
      <c r="O32" s="97">
        <v>19952324.93</v>
      </c>
    </row>
    <row r="33" spans="1:15" ht="16.149999999999999" customHeight="1" outlineLevel="3" x14ac:dyDescent="0.25">
      <c r="A33" s="9"/>
      <c r="B33" s="9"/>
      <c r="C33" s="9"/>
      <c r="D33" s="11" t="s">
        <v>106</v>
      </c>
      <c r="E33" s="155" t="str">
        <f>D33</f>
        <v xml:space="preserve">INVESTIMENTI </v>
      </c>
      <c r="F33" s="155"/>
      <c r="G33" s="12">
        <f>SUBTOTAL(9,G28:G32)</f>
        <v>83072281.430000007</v>
      </c>
      <c r="H33" s="12">
        <f>SUBTOTAL(9,H28:H32)</f>
        <v>116676119.46000002</v>
      </c>
      <c r="I33" s="12">
        <f>SUBTOTAL(9,I28:I32)</f>
        <v>75142025.839999944</v>
      </c>
    </row>
    <row r="34" spans="1:15" ht="16.149999999999999" customHeight="1" outlineLevel="2" x14ac:dyDescent="0.25">
      <c r="A34" s="9"/>
      <c r="B34" s="13" t="s">
        <v>107</v>
      </c>
      <c r="C34" s="9"/>
      <c r="D34" s="10"/>
      <c r="E34" s="21" t="str">
        <f>B34</f>
        <v xml:space="preserve">TITOLO II - USCITE IN CONTO CAPITALE </v>
      </c>
      <c r="F34" s="21"/>
      <c r="G34" s="22">
        <f>SUBTOTAL(9,G28:G32)</f>
        <v>83072281.430000007</v>
      </c>
      <c r="H34" s="22">
        <f>SUBTOTAL(9,H28:H32)</f>
        <v>116676119.46000002</v>
      </c>
      <c r="I34" s="22">
        <f>SUBTOTAL(9,I28:I32)</f>
        <v>75142025.839999944</v>
      </c>
    </row>
    <row r="35" spans="1:15" ht="16.149999999999999" customHeight="1" outlineLevel="1" x14ac:dyDescent="0.25">
      <c r="A35" s="13"/>
      <c r="B35" s="9"/>
      <c r="C35" s="9"/>
      <c r="D35" s="9"/>
      <c r="E35" s="14" t="str">
        <f>CONCATENATE(C36,"   ",D36)</f>
        <v>3.1   USCITE GESTIONI SPECIALI</v>
      </c>
      <c r="F35" s="53"/>
      <c r="G35" s="54"/>
      <c r="H35" s="54"/>
      <c r="I35" s="54"/>
    </row>
    <row r="36" spans="1:15" ht="16.149999999999999" customHeight="1" outlineLevel="4" x14ac:dyDescent="0.2">
      <c r="A36" s="9" t="s">
        <v>58</v>
      </c>
      <c r="B36" s="9" t="s">
        <v>59</v>
      </c>
      <c r="C36" s="9" t="s">
        <v>60</v>
      </c>
      <c r="D36" s="10" t="s">
        <v>108</v>
      </c>
      <c r="E36" s="18" t="s">
        <v>63</v>
      </c>
      <c r="F36" s="18" t="s">
        <v>108</v>
      </c>
      <c r="G36" s="99">
        <v>10359200.069999998</v>
      </c>
      <c r="H36" s="99">
        <v>35442940.160000004</v>
      </c>
      <c r="I36" s="99">
        <v>48629666.440000005</v>
      </c>
      <c r="J36" s="98"/>
      <c r="K36" s="97"/>
      <c r="L36" s="97"/>
      <c r="M36" s="97"/>
      <c r="N36" s="97">
        <v>48564646.679999992</v>
      </c>
      <c r="O36" s="97">
        <v>35216777.850000001</v>
      </c>
    </row>
    <row r="37" spans="1:15" ht="16.149999999999999" customHeight="1" outlineLevel="3" x14ac:dyDescent="0.2">
      <c r="A37" s="9"/>
      <c r="B37" s="9"/>
      <c r="C37" s="9"/>
      <c r="D37" s="11" t="s">
        <v>109</v>
      </c>
      <c r="E37" s="19" t="str">
        <f>D37</f>
        <v xml:space="preserve">USCITE GESTIONI SPECIALI </v>
      </c>
      <c r="F37" s="19"/>
      <c r="G37" s="20">
        <f>SUBTOTAL(9,G36:G36)</f>
        <v>10359200.069999998</v>
      </c>
      <c r="H37" s="20">
        <f>SUBTOTAL(9,H36:H36)</f>
        <v>35442940.160000004</v>
      </c>
      <c r="I37" s="20">
        <f>SUBTOTAL(9,I36:I36)</f>
        <v>48629666.440000005</v>
      </c>
      <c r="M37" s="97"/>
      <c r="N37" s="97">
        <v>76391783.980000004</v>
      </c>
      <c r="O37" s="97">
        <v>64649500.059999987</v>
      </c>
    </row>
    <row r="38" spans="1:15" ht="16.149999999999999" customHeight="1" outlineLevel="2" x14ac:dyDescent="0.25">
      <c r="A38" s="9"/>
      <c r="B38" s="13" t="s">
        <v>110</v>
      </c>
      <c r="C38" s="9"/>
      <c r="D38" s="10"/>
      <c r="E38" s="21" t="str">
        <f>B38</f>
        <v>TITOLO III - GESTIONI SPECIALI Totale</v>
      </c>
      <c r="F38" s="21"/>
      <c r="G38" s="22">
        <f>SUBTOTAL(9,G36:G36)</f>
        <v>10359200.069999998</v>
      </c>
      <c r="H38" s="22">
        <f>SUBTOTAL(9,H36:H36)</f>
        <v>35442940.160000004</v>
      </c>
      <c r="I38" s="22">
        <f>SUBTOTAL(9,I36:I36)</f>
        <v>48629666.440000005</v>
      </c>
    </row>
    <row r="39" spans="1:15" ht="16.149999999999999" customHeight="1" outlineLevel="2" x14ac:dyDescent="0.25">
      <c r="A39" s="9"/>
      <c r="B39" s="13"/>
      <c r="C39" s="9"/>
      <c r="D39" s="9"/>
      <c r="E39" s="156" t="str">
        <f>CONCATENATE(C40,"   ",D40)</f>
        <v>4.1   USCITE AVENTI NATURA DI PARTITE DI GIRO</v>
      </c>
      <c r="F39" s="160"/>
      <c r="G39" s="31"/>
      <c r="H39" s="31"/>
      <c r="I39" s="31"/>
    </row>
    <row r="40" spans="1:15" ht="16.149999999999999" customHeight="1" outlineLevel="4" x14ac:dyDescent="0.2">
      <c r="A40" s="9" t="s">
        <v>58</v>
      </c>
      <c r="B40" s="9" t="s">
        <v>64</v>
      </c>
      <c r="C40" s="9" t="s">
        <v>65</v>
      </c>
      <c r="D40" s="10" t="s">
        <v>111</v>
      </c>
      <c r="E40" s="18" t="s">
        <v>68</v>
      </c>
      <c r="F40" s="18" t="s">
        <v>111</v>
      </c>
      <c r="G40" s="99">
        <v>14459649.659999998</v>
      </c>
      <c r="H40" s="99">
        <v>69766026.230000004</v>
      </c>
      <c r="I40" s="99">
        <v>75689523.909999982</v>
      </c>
      <c r="J40" s="98"/>
      <c r="K40" s="97"/>
      <c r="L40" s="97"/>
    </row>
    <row r="41" spans="1:15" ht="16.149999999999999" customHeight="1" outlineLevel="3" x14ac:dyDescent="0.25">
      <c r="A41" s="23"/>
      <c r="B41" s="23"/>
      <c r="C41" s="23"/>
      <c r="D41" s="24" t="s">
        <v>112</v>
      </c>
      <c r="E41" s="19" t="str">
        <f>D41</f>
        <v xml:space="preserve">USCITE AVENTI NATURA DI PARTITE DI GIRO </v>
      </c>
      <c r="F41" s="19"/>
      <c r="G41" s="20">
        <f>SUBTOTAL(9,G40:G40)</f>
        <v>14459649.659999998</v>
      </c>
      <c r="H41" s="20">
        <f>SUBTOTAL(9,H40:H40)</f>
        <v>69766026.230000004</v>
      </c>
      <c r="I41" s="20">
        <f>SUBTOTAL(9,I40:I40)</f>
        <v>75689523.909999982</v>
      </c>
    </row>
    <row r="42" spans="1:15" ht="16.149999999999999" customHeight="1" outlineLevel="2" x14ac:dyDescent="0.25">
      <c r="A42" s="23"/>
      <c r="B42" s="24" t="s">
        <v>113</v>
      </c>
      <c r="C42" s="23"/>
      <c r="D42" s="23"/>
      <c r="E42" s="21" t="str">
        <f>B42</f>
        <v>TITOLO IV - PARTITE DI GIRO Totale</v>
      </c>
      <c r="F42" s="21"/>
      <c r="G42" s="22">
        <f>SUBTOTAL(9,G40:G40)</f>
        <v>14459649.659999998</v>
      </c>
      <c r="H42" s="22">
        <f>SUBTOTAL(9,H40:H40)</f>
        <v>69766026.230000004</v>
      </c>
      <c r="I42" s="22">
        <f>SUBTOTAL(9,I40:I40)</f>
        <v>75689523.909999982</v>
      </c>
    </row>
    <row r="43" spans="1:15" ht="16.149999999999999" customHeight="1" x14ac:dyDescent="0.25">
      <c r="A43" s="24" t="s">
        <v>69</v>
      </c>
      <c r="B43" s="23"/>
      <c r="C43" s="23"/>
      <c r="D43" s="23"/>
      <c r="E43" s="161" t="s">
        <v>114</v>
      </c>
      <c r="F43" s="162"/>
      <c r="G43" s="25">
        <f>G26+G34+G38+G42</f>
        <v>165370472.48999995</v>
      </c>
      <c r="H43" s="25">
        <f>H26+H34+H38+H42</f>
        <v>542081882.14999986</v>
      </c>
      <c r="I43" s="25">
        <f>I26+I34+I38+I42</f>
        <v>527098980.96999985</v>
      </c>
    </row>
    <row r="44" spans="1:15" ht="33.75" customHeight="1" x14ac:dyDescent="0.25">
      <c r="E44" s="154" t="s">
        <v>131</v>
      </c>
      <c r="F44" s="154"/>
      <c r="G44" s="154"/>
      <c r="H44" s="154"/>
      <c r="I44" s="154"/>
    </row>
    <row r="45" spans="1:15" x14ac:dyDescent="0.25">
      <c r="E45" s="1"/>
      <c r="F45" s="1"/>
      <c r="G45" s="1"/>
      <c r="H45" s="1"/>
      <c r="I45" s="1"/>
    </row>
  </sheetData>
  <pageMargins left="0.70000000000000007" right="0.70000000000000007" top="0.75" bottom="0.75" header="0.30000000000000004" footer="0.30000000000000004"/>
  <pageSetup paperSize="9" scale="82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05A2-DF0D-4E2A-BB2D-094F28FCCA3E}">
  <dimension ref="A1:B17"/>
  <sheetViews>
    <sheetView workbookViewId="0">
      <selection activeCell="B4" sqref="B4"/>
    </sheetView>
  </sheetViews>
  <sheetFormatPr defaultColWidth="9.140625" defaultRowHeight="18" x14ac:dyDescent="0.35"/>
  <cols>
    <col min="1" max="1" width="65.42578125" style="126" customWidth="1"/>
    <col min="2" max="2" width="26.140625" style="126" customWidth="1"/>
    <col min="3" max="16384" width="9.140625" style="126"/>
  </cols>
  <sheetData>
    <row r="1" spans="1:2" ht="24" customHeight="1" x14ac:dyDescent="0.35">
      <c r="A1" s="163" t="s">
        <v>132</v>
      </c>
      <c r="B1" s="163"/>
    </row>
    <row r="2" spans="1:2" ht="24" customHeight="1" x14ac:dyDescent="0.35">
      <c r="A2" s="164" t="s">
        <v>133</v>
      </c>
      <c r="B2" s="166" t="s">
        <v>134</v>
      </c>
    </row>
    <row r="3" spans="1:2" ht="24" customHeight="1" x14ac:dyDescent="0.35">
      <c r="A3" s="165"/>
      <c r="B3" s="167"/>
    </row>
    <row r="4" spans="1:2" ht="24" customHeight="1" x14ac:dyDescent="0.35">
      <c r="A4" s="127" t="s">
        <v>135</v>
      </c>
      <c r="B4" s="128">
        <v>305444720.20999998</v>
      </c>
    </row>
    <row r="5" spans="1:2" ht="24" customHeight="1" x14ac:dyDescent="0.35">
      <c r="A5" s="127" t="s">
        <v>136</v>
      </c>
      <c r="B5" s="129">
        <v>292369882.27999997</v>
      </c>
    </row>
    <row r="6" spans="1:2" ht="24" customHeight="1" x14ac:dyDescent="0.35">
      <c r="A6" s="130" t="s">
        <v>137</v>
      </c>
      <c r="B6" s="131">
        <f>B4-B5</f>
        <v>13074837.930000007</v>
      </c>
    </row>
    <row r="7" spans="1:2" ht="24" customHeight="1" x14ac:dyDescent="0.35">
      <c r="A7" s="127" t="s">
        <v>138</v>
      </c>
      <c r="B7" s="129">
        <v>-1636940.6500000008</v>
      </c>
    </row>
    <row r="8" spans="1:2" ht="24" customHeight="1" x14ac:dyDescent="0.35">
      <c r="A8" s="127" t="s">
        <v>139</v>
      </c>
      <c r="B8" s="129">
        <v>0</v>
      </c>
    </row>
    <row r="9" spans="1:2" ht="24" customHeight="1" x14ac:dyDescent="0.35">
      <c r="A9" s="130" t="s">
        <v>140</v>
      </c>
      <c r="B9" s="131">
        <f>B6+B7+B8</f>
        <v>11437897.280000007</v>
      </c>
    </row>
    <row r="10" spans="1:2" ht="24" customHeight="1" x14ac:dyDescent="0.35">
      <c r="A10" s="132" t="s">
        <v>141</v>
      </c>
      <c r="B10" s="133">
        <v>9622788.2899999991</v>
      </c>
    </row>
    <row r="11" spans="1:2" ht="30" customHeight="1" x14ac:dyDescent="0.35">
      <c r="A11" s="134" t="s">
        <v>142</v>
      </c>
      <c r="B11" s="135">
        <f>(B9-B10)</f>
        <v>1815108.9900000077</v>
      </c>
    </row>
    <row r="12" spans="1:2" ht="24" customHeight="1" x14ac:dyDescent="0.35"/>
    <row r="13" spans="1:2" ht="24" customHeight="1" x14ac:dyDescent="0.35">
      <c r="B13" s="136"/>
    </row>
    <row r="14" spans="1:2" ht="24" customHeight="1" x14ac:dyDescent="0.35">
      <c r="B14" s="137"/>
    </row>
    <row r="17" spans="2:2" x14ac:dyDescent="0.35">
      <c r="B17" s="137"/>
    </row>
  </sheetData>
  <mergeCells count="3">
    <mergeCell ref="A1:B1"/>
    <mergeCell ref="A2:A3"/>
    <mergeCell ref="B2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67755-4F8D-47FA-8A5E-BD874AE66C2E}">
  <dimension ref="A1:F28"/>
  <sheetViews>
    <sheetView tabSelected="1" zoomScale="130" zoomScaleNormal="130" workbookViewId="0">
      <selection activeCell="B7" sqref="B7"/>
    </sheetView>
  </sheetViews>
  <sheetFormatPr defaultColWidth="9.140625" defaultRowHeight="12" x14ac:dyDescent="0.2"/>
  <cols>
    <col min="1" max="1" width="31" style="104" customWidth="1"/>
    <col min="2" max="2" width="16.140625" style="104" customWidth="1"/>
    <col min="3" max="3" width="33" style="104" customWidth="1"/>
    <col min="4" max="4" width="16.140625" style="104" customWidth="1"/>
    <col min="5" max="5" width="24.7109375" style="104" customWidth="1"/>
    <col min="6" max="16384" width="9.140625" style="104"/>
  </cols>
  <sheetData>
    <row r="1" spans="1:6" ht="24" customHeight="1" x14ac:dyDescent="0.2">
      <c r="A1" s="108" t="s">
        <v>143</v>
      </c>
      <c r="B1" s="108"/>
      <c r="C1" s="108"/>
      <c r="D1" s="108"/>
    </row>
    <row r="2" spans="1:6" ht="24" customHeight="1" x14ac:dyDescent="0.2">
      <c r="A2" s="109" t="s">
        <v>144</v>
      </c>
      <c r="B2" s="110" t="s">
        <v>145</v>
      </c>
      <c r="C2" s="109" t="s">
        <v>146</v>
      </c>
      <c r="D2" s="110" t="s">
        <v>145</v>
      </c>
    </row>
    <row r="3" spans="1:6" ht="35.25" customHeight="1" x14ac:dyDescent="0.2">
      <c r="A3" s="111" t="s">
        <v>147</v>
      </c>
      <c r="B3" s="112"/>
      <c r="C3" s="113" t="s">
        <v>148</v>
      </c>
      <c r="D3" s="114"/>
    </row>
    <row r="4" spans="1:6" ht="24" customHeight="1" x14ac:dyDescent="0.2">
      <c r="A4" s="113" t="s">
        <v>149</v>
      </c>
      <c r="B4" s="114"/>
      <c r="C4" s="113" t="s">
        <v>150</v>
      </c>
      <c r="D4" s="114"/>
    </row>
    <row r="5" spans="1:6" ht="24" customHeight="1" x14ac:dyDescent="0.2">
      <c r="A5" s="115" t="s">
        <v>151</v>
      </c>
      <c r="B5" s="114">
        <v>4325050.6100000003</v>
      </c>
      <c r="C5" s="115" t="s">
        <v>152</v>
      </c>
      <c r="D5" s="114">
        <v>634848055.5</v>
      </c>
    </row>
    <row r="6" spans="1:6" ht="24" customHeight="1" x14ac:dyDescent="0.2">
      <c r="A6" s="115" t="s">
        <v>153</v>
      </c>
      <c r="B6" s="114">
        <v>655409900.13999999</v>
      </c>
      <c r="C6" s="115" t="s">
        <v>154</v>
      </c>
      <c r="D6" s="114">
        <v>16790390.399999999</v>
      </c>
    </row>
    <row r="7" spans="1:6" ht="24" customHeight="1" x14ac:dyDescent="0.2">
      <c r="A7" s="115" t="s">
        <v>155</v>
      </c>
      <c r="B7" s="114">
        <v>27451029.800000001</v>
      </c>
      <c r="C7" s="115" t="s">
        <v>156</v>
      </c>
      <c r="D7" s="114">
        <v>65128.21</v>
      </c>
    </row>
    <row r="8" spans="1:6" ht="24" customHeight="1" x14ac:dyDescent="0.2">
      <c r="A8" s="113" t="s">
        <v>157</v>
      </c>
      <c r="B8" s="116">
        <f>B5+B6+B7</f>
        <v>687185980.54999995</v>
      </c>
      <c r="C8" s="115" t="s">
        <v>158</v>
      </c>
      <c r="D8" s="114">
        <v>1815108.98</v>
      </c>
    </row>
    <row r="9" spans="1:6" ht="24" customHeight="1" x14ac:dyDescent="0.2">
      <c r="A9" s="113" t="s">
        <v>159</v>
      </c>
      <c r="B9" s="114"/>
      <c r="C9" s="113" t="s">
        <v>160</v>
      </c>
      <c r="D9" s="116">
        <f>D5+D6+D7+D8</f>
        <v>653518683.09000003</v>
      </c>
      <c r="F9" s="105"/>
    </row>
    <row r="10" spans="1:6" ht="24" customHeight="1" x14ac:dyDescent="0.2">
      <c r="A10" s="115" t="s">
        <v>161</v>
      </c>
      <c r="B10" s="114">
        <v>1261061.43</v>
      </c>
      <c r="C10" s="113"/>
      <c r="D10" s="114"/>
    </row>
    <row r="11" spans="1:6" ht="24" customHeight="1" x14ac:dyDescent="0.2">
      <c r="A11" s="115" t="s">
        <v>162</v>
      </c>
      <c r="B11" s="114">
        <v>167095727.23999995</v>
      </c>
      <c r="C11" s="113" t="s">
        <v>163</v>
      </c>
      <c r="D11" s="116">
        <v>154292832.95999998</v>
      </c>
    </row>
    <row r="12" spans="1:6" ht="24" customHeight="1" x14ac:dyDescent="0.2">
      <c r="A12" s="115" t="s">
        <v>164</v>
      </c>
      <c r="B12" s="114">
        <v>0</v>
      </c>
      <c r="C12" s="113" t="s">
        <v>165</v>
      </c>
      <c r="D12" s="116">
        <f>D13+D14</f>
        <v>24671899.700000003</v>
      </c>
    </row>
    <row r="13" spans="1:6" ht="24" customHeight="1" x14ac:dyDescent="0.2">
      <c r="A13" s="115" t="s">
        <v>166</v>
      </c>
      <c r="B13" s="114">
        <v>1033718774.7499994</v>
      </c>
      <c r="C13" s="117" t="s">
        <v>167</v>
      </c>
      <c r="D13" s="114">
        <v>66489.53</v>
      </c>
    </row>
    <row r="14" spans="1:6" ht="24" customHeight="1" x14ac:dyDescent="0.2">
      <c r="A14" s="113" t="s">
        <v>157</v>
      </c>
      <c r="B14" s="116">
        <f>B10+B11+B12+B16+B13</f>
        <v>1202075563.4199994</v>
      </c>
      <c r="C14" s="117" t="s">
        <v>168</v>
      </c>
      <c r="D14" s="114">
        <v>24605410.170000002</v>
      </c>
    </row>
    <row r="15" spans="1:6" ht="24" customHeight="1" x14ac:dyDescent="0.2">
      <c r="A15" s="115"/>
      <c r="B15" s="114"/>
      <c r="C15" s="118" t="s">
        <v>169</v>
      </c>
      <c r="D15" s="114">
        <v>179697155.57000005</v>
      </c>
    </row>
    <row r="16" spans="1:6" ht="27.75" customHeight="1" x14ac:dyDescent="0.2">
      <c r="A16" s="115"/>
      <c r="B16" s="114"/>
      <c r="C16" s="119" t="s">
        <v>170</v>
      </c>
      <c r="D16" s="114">
        <v>839510471.49000001</v>
      </c>
    </row>
    <row r="17" spans="1:5" ht="24" customHeight="1" x14ac:dyDescent="0.2">
      <c r="A17" s="120"/>
      <c r="B17" s="120"/>
      <c r="C17" s="121"/>
      <c r="D17" s="120"/>
    </row>
    <row r="18" spans="1:5" ht="24" customHeight="1" x14ac:dyDescent="0.2">
      <c r="A18" s="122" t="s">
        <v>171</v>
      </c>
      <c r="B18" s="123">
        <v>4233000</v>
      </c>
      <c r="C18" s="124" t="s">
        <v>172</v>
      </c>
      <c r="D18" s="123">
        <v>41803501.460000001</v>
      </c>
    </row>
    <row r="19" spans="1:5" ht="24" customHeight="1" x14ac:dyDescent="0.2">
      <c r="A19" s="122" t="s">
        <v>173</v>
      </c>
      <c r="B19" s="125">
        <f>B3+B8+B14+B18</f>
        <v>1893494543.9699993</v>
      </c>
      <c r="C19" s="122" t="s">
        <v>174</v>
      </c>
      <c r="D19" s="125">
        <f>D9+D10+D12+D18+D15+D16+D11</f>
        <v>1893494544.2700002</v>
      </c>
    </row>
    <row r="20" spans="1:5" ht="24" customHeight="1" x14ac:dyDescent="0.2"/>
    <row r="21" spans="1:5" ht="24" customHeight="1" x14ac:dyDescent="0.2">
      <c r="D21" s="105"/>
    </row>
    <row r="22" spans="1:5" ht="24" customHeight="1" x14ac:dyDescent="0.2">
      <c r="B22" s="105"/>
      <c r="C22" s="106"/>
      <c r="D22" s="105"/>
    </row>
    <row r="23" spans="1:5" ht="24" customHeight="1" x14ac:dyDescent="0.2">
      <c r="B23" s="105"/>
      <c r="D23" s="105"/>
    </row>
    <row r="24" spans="1:5" ht="24" customHeight="1" x14ac:dyDescent="0.2"/>
    <row r="25" spans="1:5" ht="24" customHeight="1" x14ac:dyDescent="0.2">
      <c r="E25" s="107"/>
    </row>
    <row r="26" spans="1:5" ht="24" customHeight="1" x14ac:dyDescent="0.2">
      <c r="E26" s="107"/>
    </row>
    <row r="27" spans="1:5" ht="24" customHeight="1" x14ac:dyDescent="0.2">
      <c r="E27" s="107"/>
    </row>
    <row r="28" spans="1:5" ht="24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ENTRATE</vt:lpstr>
      <vt:lpstr>USCITE</vt:lpstr>
      <vt:lpstr>Conto Economico 2024</vt:lpstr>
      <vt:lpstr>STATO PATRIMONIALE 2024</vt:lpstr>
      <vt:lpstr>ENTRATE!Area_stampa</vt:lpstr>
      <vt:lpstr>USCITE!Area_stampa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D'Aleo</dc:creator>
  <cp:lastModifiedBy>Luciana D'Aleo</cp:lastModifiedBy>
  <cp:lastPrinted>2023-02-08T07:26:34Z</cp:lastPrinted>
  <dcterms:created xsi:type="dcterms:W3CDTF">2022-07-04T08:25:42Z</dcterms:created>
  <dcterms:modified xsi:type="dcterms:W3CDTF">2025-11-11T16:09:30Z</dcterms:modified>
</cp:coreProperties>
</file>