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.Avagliano.AMB-AFUA\ownCloud\Trasparenza\__trasparenza_preventivo_2023\"/>
    </mc:Choice>
  </mc:AlternateContent>
  <xr:revisionPtr revIDLastSave="0" documentId="13_ncr:1_{11E2A298-0018-42A4-8A1E-0542A7766D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RATE" sheetId="4" r:id="rId1"/>
    <sheet name="USCITE" sheetId="5" r:id="rId2"/>
    <sheet name="Preventivo Economico 2023" sheetId="1" r:id="rId3"/>
  </sheets>
  <definedNames>
    <definedName name="_xlnm.Print_Area" localSheetId="0">ENTRATE!$E$2:$H$45</definedName>
    <definedName name="_xlnm.Print_Area" localSheetId="1">USCITE!$E$2:$H$44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4" l="1"/>
  <c r="H38" i="4"/>
  <c r="G38" i="4"/>
  <c r="E38" i="4"/>
  <c r="G30" i="4"/>
  <c r="H30" i="4"/>
  <c r="E30" i="4"/>
  <c r="H42" i="5" l="1"/>
  <c r="G42" i="5"/>
  <c r="E42" i="5"/>
  <c r="H41" i="5"/>
  <c r="G41" i="5"/>
  <c r="E41" i="5"/>
  <c r="E39" i="5"/>
  <c r="H38" i="5"/>
  <c r="G38" i="5"/>
  <c r="E38" i="5"/>
  <c r="H37" i="5"/>
  <c r="G37" i="5"/>
  <c r="E37" i="5"/>
  <c r="E35" i="5"/>
  <c r="H34" i="5"/>
  <c r="G34" i="5"/>
  <c r="E34" i="5"/>
  <c r="H33" i="5"/>
  <c r="G33" i="5"/>
  <c r="E33" i="5"/>
  <c r="E27" i="5"/>
  <c r="E26" i="5"/>
  <c r="H25" i="5"/>
  <c r="E25" i="5"/>
  <c r="E23" i="5"/>
  <c r="H22" i="5"/>
  <c r="G22" i="5"/>
  <c r="E22" i="5"/>
  <c r="E20" i="5"/>
  <c r="H19" i="5"/>
  <c r="G19" i="5"/>
  <c r="E19" i="5"/>
  <c r="E17" i="5"/>
  <c r="H16" i="5"/>
  <c r="G16" i="5"/>
  <c r="E16" i="5"/>
  <c r="E9" i="5"/>
  <c r="H8" i="5"/>
  <c r="G8" i="5"/>
  <c r="E8" i="5"/>
  <c r="E4" i="5"/>
  <c r="H43" i="4"/>
  <c r="G43" i="4"/>
  <c r="E43" i="4"/>
  <c r="D39" i="4"/>
  <c r="E40" i="4"/>
  <c r="H39" i="4"/>
  <c r="G39" i="4"/>
  <c r="E39" i="4"/>
  <c r="D36" i="4"/>
  <c r="E36" i="4"/>
  <c r="E35" i="4"/>
  <c r="H34" i="4"/>
  <c r="G34" i="4"/>
  <c r="E34" i="4"/>
  <c r="E31" i="4"/>
  <c r="E26" i="4"/>
  <c r="H25" i="4"/>
  <c r="G25" i="4"/>
  <c r="E25" i="4"/>
  <c r="E20" i="4"/>
  <c r="E19" i="4"/>
  <c r="H18" i="4"/>
  <c r="G18" i="4"/>
  <c r="E18" i="4"/>
  <c r="E12" i="4"/>
  <c r="H11" i="4"/>
  <c r="H19" i="4" s="1"/>
  <c r="G11" i="4"/>
  <c r="G19" i="4" s="1"/>
  <c r="E11" i="4"/>
  <c r="E6" i="4"/>
  <c r="G26" i="5" l="1"/>
  <c r="G43" i="5" s="1"/>
  <c r="H26" i="5"/>
  <c r="H43" i="5" s="1"/>
  <c r="G35" i="4"/>
  <c r="G44" i="4" s="1"/>
  <c r="H35" i="4"/>
  <c r="H44" i="4" s="1"/>
  <c r="B6" i="1" l="1"/>
  <c r="B9" i="1" s="1"/>
  <c r="B11" i="1" s="1"/>
</calcChain>
</file>

<file path=xl/sharedStrings.xml><?xml version="1.0" encoding="utf-8"?>
<sst xmlns="http://schemas.openxmlformats.org/spreadsheetml/2006/main" count="288" uniqueCount="143">
  <si>
    <t>CONTO ECONOMICO SECONDO IL PROSPETTO CIVILISTICO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</si>
  <si>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</si>
  <si>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</si>
  <si>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</si>
  <si>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</si>
  <si>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</si>
  <si>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Imposte dell'esercizio</t>
  </si>
  <si>
    <t>Avanzo/Disavanzo/Pareggio Economico</t>
  </si>
  <si>
    <t>Risultato prima delle imposte (A-B+/-C+/-D+)</t>
  </si>
  <si>
    <t>Preventivo
2023</t>
  </si>
  <si>
    <t>BILANCIO DI PREVISIONE 2023 PREVENTIVO ECONOMICO  IN FORMATO SINTETICO (di cui all'art. 8, comma 1,D.L. 66/2014)</t>
  </si>
  <si>
    <t>RaggruppamentoTitolo</t>
  </si>
  <si>
    <t>Titolo_ES_I_LIV</t>
  </si>
  <si>
    <t>CodiceCatMadre</t>
  </si>
  <si>
    <t>CategoriaMadre</t>
  </si>
  <si>
    <t>CodiceCat</t>
  </si>
  <si>
    <t>Categoria</t>
  </si>
  <si>
    <t>COMPETENZA</t>
  </si>
  <si>
    <t>CASSA</t>
  </si>
  <si>
    <t>AVANZO DI AMMINISTRAZIONE</t>
  </si>
  <si>
    <t>FONDO INIZIALE DI CASSA</t>
  </si>
  <si>
    <t>ENTRATE</t>
  </si>
  <si>
    <t>TITOLO I - ENTRATE CORRENTI</t>
  </si>
  <si>
    <t>1.2</t>
  </si>
  <si>
    <t>ENTRATE DERIVANTI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</si>
  <si>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</si>
  <si>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</si>
  <si>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</si>
  <si>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</si>
  <si>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</si>
  <si>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</si>
  <si>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</si>
  <si>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</si>
  <si>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 xml:space="preserve">ENTRATE DERIVANTI DA TRASFERIMENTI CORRENTI 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</si>
  <si>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</si>
  <si>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</si>
  <si>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</si>
  <si>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</si>
  <si>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</si>
  <si>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</si>
  <si>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</si>
  <si>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</si>
  <si>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</si>
  <si>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</si>
  <si>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</si>
  <si>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</si>
  <si>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 xml:space="preserve">ALTRE ENTRATE </t>
  </si>
  <si>
    <t xml:space="preserve">TITOLO I - ENTRATE CORRENTI </t>
  </si>
  <si>
    <t>TITOLO II - ENTRATE IN CONTO CAPITALE</t>
  </si>
  <si>
    <t>2.1</t>
  </si>
  <si>
    <t>ENTRATE PER ALIENAZIONE DI BENI PATRIMONIALI E RISCOSSIONE DI CREDITI</t>
  </si>
  <si>
    <t>2.1.1</t>
  </si>
  <si>
    <t xml:space="preserve">ALIENAZIONE DI IMMOBILI E DIRITTI REALI 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</si>
  <si>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</si>
  <si>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</si>
  <si>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</si>
  <si>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</si>
  <si>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</si>
  <si>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</si>
  <si>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 xml:space="preserve">ENTRATE PER ALIENAZIONE DI BENI PATRIMONIALI E RISCOSSIONE DI CREDITI </t>
  </si>
  <si>
    <t>2.2</t>
  </si>
  <si>
    <t>ENTRATE DERIVANTI DA TRASFERIMENTI IN CONTO CAPITALE</t>
  </si>
  <si>
    <t>2.2.1</t>
  </si>
  <si>
    <t>TRASFERIMENTI DALLO STATO</t>
  </si>
  <si>
    <t>2.2.2</t>
  </si>
  <si>
    <t>TRASFERIMENTI DALLE REGIONI</t>
  </si>
  <si>
    <t xml:space="preserve">ENTRATE DERIVANTI DA TRASFERIMENTI IN CONTO CAPITALE </t>
  </si>
  <si>
    <t>2.2.4</t>
  </si>
  <si>
    <t>TRASFERIMENTI DA ALTRI ENTI DEL SETTORE PUBBLICO</t>
  </si>
  <si>
    <t>2.3</t>
  </si>
  <si>
    <t>ACCENSIONE DI MUTUI</t>
  </si>
  <si>
    <t>2.3.1</t>
  </si>
  <si>
    <t>ASSUNZIONE DI MUTUI</t>
  </si>
  <si>
    <t>2.3.2</t>
  </si>
  <si>
    <t>ASSUNZIONE DI ALTRI DEBITI FINANZIARI</t>
  </si>
  <si>
    <t xml:space="preserve">TITOLO II - ENTRATE IN CONTO CAPITALE </t>
  </si>
  <si>
    <t>CONTABILITA' SPECIALI</t>
  </si>
  <si>
    <t>TITOLO III - GESTIONI SPECIALI</t>
  </si>
  <si>
    <t>3.1</t>
  </si>
  <si>
    <t>ENTRATE GESTIONI SPECIALI</t>
  </si>
  <si>
    <t xml:space="preserve">TITOLO III - GESTIONI SPECIALI </t>
  </si>
  <si>
    <t>3.1.1</t>
  </si>
  <si>
    <t>TITOLO IV - PARTITE DI GIRO</t>
  </si>
  <si>
    <t>4.1</t>
  </si>
  <si>
    <t>ENTRATE AVENTI NATURA DI PARTITE DI GIRO</t>
  </si>
  <si>
    <t xml:space="preserve">TITOLO IV - PARTITE DI GIRO </t>
  </si>
  <si>
    <t>4.1.1</t>
  </si>
  <si>
    <t>Totale complessivo</t>
  </si>
  <si>
    <t>TOTALE ENTRATE AGENZIA</t>
  </si>
  <si>
    <t>Categ+A:DoriaMadre</t>
  </si>
  <si>
    <t>USCITE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</si>
  <si>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</si>
  <si>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</si>
  <si>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</si>
  <si>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</si>
  <si>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</si>
  <si>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</si>
  <si>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</si>
  <si>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</si>
  <si>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</si>
  <si>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 xml:space="preserve">FUNZIONAMENTO </t>
  </si>
  <si>
    <t>INTERVENTI DIVERSI</t>
  </si>
  <si>
    <t xml:space="preserve">1.2.1 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</si>
  <si>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</si>
  <si>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</si>
  <si>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</si>
  <si>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</si>
  <si>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</si>
  <si>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</si>
  <si>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</si>
  <si>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</si>
  <si>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 xml:space="preserve">INTERVENTI DIVERSI </t>
  </si>
  <si>
    <t>AGENZIA USCITE</t>
  </si>
  <si>
    <t>ONERI COMUNI</t>
  </si>
  <si>
    <t>FONDO DI RISERVA</t>
  </si>
  <si>
    <t>1.4</t>
  </si>
  <si>
    <t>ACCANTONAMENTO AL TRATTAMENTO DI FINE RAPPORTO</t>
  </si>
  <si>
    <t>1.4.2</t>
  </si>
  <si>
    <t>ACCANTONAMENTO A FONDO RISCHI ED ONERI</t>
  </si>
  <si>
    <t>1.5</t>
  </si>
  <si>
    <t>1.5.1</t>
  </si>
  <si>
    <t xml:space="preserve">TITOLO I - USCITE CORRENTI </t>
  </si>
  <si>
    <t>TITOLO II - USCITE IN CONTO CAPITALE</t>
  </si>
  <si>
    <t>INVESTIMENTI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</si>
  <si>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</si>
  <si>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</si>
  <si>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</si>
  <si>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</si>
  <si>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2.1.5</t>
  </si>
  <si>
    <t>INDENNITA' DI ANZIANITA' E SIMILARI AL PERSONALE CESSATO DAL SERVIZIO</t>
  </si>
  <si>
    <t xml:space="preserve">INVESTIMENTI </t>
  </si>
  <si>
    <t xml:space="preserve">TITOLO II - USCITE IN CONTO CAPITALE </t>
  </si>
  <si>
    <t>USCITE GESTIONI SPECIALI</t>
  </si>
  <si>
    <t xml:space="preserve">USCITE GESTIONI SPECIALI </t>
  </si>
  <si>
    <t>TITOLO III - GESTIONI SPECIALI Totale</t>
  </si>
  <si>
    <t>USCITE AVENTI NATURA DI PARTITE DI GIRO</t>
  </si>
  <si>
    <t xml:space="preserve">USCITE AVENTI NATURA DI PARTITE DI GIRO </t>
  </si>
  <si>
    <t>TITOLO IV - PARTITE DI GIRO Totale</t>
  </si>
  <si>
    <t>TOTALE USCITE AGENZIA</t>
  </si>
  <si>
    <t xml:space="preserve">Rappresentazione sintetica uscite del Bilancio finanziario redatto ai sensi del DPR 97/2003
</t>
  </si>
  <si>
    <t>Rappresentazione sintetica entrate del Bilancio finanziario redatto ai sensi del DPR 97/2003</t>
  </si>
  <si>
    <t xml:space="preserve">             Previsione 2023</t>
  </si>
  <si>
    <t xml:space="preserve">                  Previsione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</si>
</sst>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E4BC"/>
      </patternFill>
    </fill>
    <fill>
      <patternFill patternType="solid">
        <fgColor theme="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rgb="FFFFFF99"/>
      </patternFill>
    </fill>
    <fill>
      <patternFill patternType="solid">
        <fgColor rgb="FFFFFF00"/>
        <bgColor rgb="FFFFFFCC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C0C0C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rgb="FF000000"/>
      </right>
      <top style="thin">
        <color rgb="FFC0C0C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Border="0" applyProtection="0"/>
    <xf numFmtId="0" fontId="8" fillId="0" borderId="0"/>
    <xf numFmtId="0" fontId="8" fillId="0" borderId="0"/>
    <xf numFmtId="0" fontId="8" fillId="0" borderId="0"/>
  </cellStyleXfs>
  <cellXfs count="136">
    <xf numFmtId="0" fontId="0" fillId="0" borderId="0" xfId="0"/>
    <xf numFmtId="0" fontId="3" fillId="2" borderId="0" xfId="0" applyFont="1" applyFill="1"/>
    <xf numFmtId="0" fontId="4" fillId="2" borderId="5" xfId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3" fontId="2" fillId="2" borderId="6" xfId="1" applyNumberFormat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vertical="center"/>
    </xf>
    <xf numFmtId="3" fontId="3" fillId="2" borderId="0" xfId="0" applyNumberFormat="1" applyFont="1" applyFill="1"/>
    <xf numFmtId="164" fontId="3" fillId="2" borderId="0" xfId="2" applyFont="1" applyFill="1"/>
    <xf numFmtId="0" fontId="9" fillId="2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4" fillId="2" borderId="28" xfId="6" applyFont="1" applyFill="1" applyBorder="1" applyAlignment="1">
      <alignment vertical="center" wrapText="1"/>
    </xf>
    <xf numFmtId="0" fontId="9" fillId="2" borderId="0" xfId="3" applyFont="1" applyFill="1" applyAlignment="1">
      <alignment horizontal="left" vertical="center"/>
    </xf>
    <xf numFmtId="0" fontId="9" fillId="6" borderId="12" xfId="4" applyFont="1" applyFill="1" applyBorder="1" applyAlignment="1" applyProtection="1">
      <alignment horizontal="center" vertical="center"/>
    </xf>
    <xf numFmtId="0" fontId="9" fillId="4" borderId="0" xfId="4" applyFont="1" applyFill="1" applyAlignment="1" applyProtection="1">
      <alignment horizontal="center" vertical="center"/>
    </xf>
    <xf numFmtId="0" fontId="10" fillId="4" borderId="43" xfId="4" applyFont="1" applyFill="1" applyBorder="1" applyAlignment="1" applyProtection="1">
      <alignment vertical="center"/>
    </xf>
    <xf numFmtId="0" fontId="9" fillId="2" borderId="14" xfId="4" applyFont="1" applyFill="1" applyBorder="1" applyAlignment="1" applyProtection="1">
      <alignment vertical="center" wrapText="1"/>
    </xf>
    <xf numFmtId="0" fontId="9" fillId="2" borderId="15" xfId="4" applyFont="1" applyFill="1" applyBorder="1" applyAlignment="1" applyProtection="1">
      <alignment vertical="center" wrapText="1"/>
    </xf>
    <xf numFmtId="0" fontId="11" fillId="2" borderId="28" xfId="6" applyFont="1" applyFill="1" applyBorder="1" applyAlignment="1">
      <alignment vertical="center" wrapText="1"/>
    </xf>
    <xf numFmtId="0" fontId="10" fillId="2" borderId="15" xfId="4" applyFont="1" applyFill="1" applyBorder="1" applyAlignment="1" applyProtection="1">
      <alignment vertical="center" wrapText="1"/>
    </xf>
    <xf numFmtId="0" fontId="10" fillId="2" borderId="14" xfId="4" applyFont="1" applyFill="1" applyBorder="1" applyAlignment="1" applyProtection="1">
      <alignment vertical="center" wrapText="1"/>
    </xf>
    <xf numFmtId="0" fontId="10" fillId="4" borderId="29" xfId="4" applyFont="1" applyFill="1" applyBorder="1" applyAlignment="1" applyProtection="1">
      <alignment vertical="center"/>
    </xf>
    <xf numFmtId="0" fontId="10" fillId="4" borderId="30" xfId="4" applyFont="1" applyFill="1" applyBorder="1" applyAlignment="1" applyProtection="1">
      <alignment vertical="center"/>
    </xf>
    <xf numFmtId="0" fontId="11" fillId="2" borderId="34" xfId="7" applyFont="1" applyFill="1" applyBorder="1" applyAlignment="1">
      <alignment vertical="center" wrapText="1"/>
    </xf>
    <xf numFmtId="0" fontId="11" fillId="2" borderId="35" xfId="7" applyFont="1" applyFill="1" applyBorder="1" applyAlignment="1">
      <alignment vertical="center" wrapText="1"/>
    </xf>
    <xf numFmtId="0" fontId="11" fillId="2" borderId="28" xfId="7" applyFont="1" applyFill="1" applyBorder="1" applyAlignment="1">
      <alignment vertical="center" wrapText="1"/>
    </xf>
    <xf numFmtId="0" fontId="9" fillId="2" borderId="28" xfId="4" applyFont="1" applyFill="1" applyBorder="1" applyAlignment="1" applyProtection="1">
      <alignment vertical="center" wrapText="1"/>
    </xf>
    <xf numFmtId="0" fontId="10" fillId="4" borderId="0" xfId="4" applyFont="1" applyFill="1" applyBorder="1" applyAlignment="1" applyProtection="1">
      <alignment vertical="center"/>
    </xf>
    <xf numFmtId="0" fontId="9" fillId="2" borderId="28" xfId="4" applyFont="1" applyFill="1" applyBorder="1" applyAlignment="1" applyProtection="1">
      <alignment horizontal="left" vertical="center" wrapText="1"/>
    </xf>
    <xf numFmtId="0" fontId="9" fillId="2" borderId="0" xfId="4" applyFont="1" applyFill="1" applyAlignment="1" applyProtection="1">
      <alignment vertical="center" wrapText="1"/>
    </xf>
    <xf numFmtId="0" fontId="10" fillId="2" borderId="0" xfId="4" applyFont="1" applyFill="1" applyAlignment="1" applyProtection="1">
      <alignment vertical="center" wrapText="1"/>
    </xf>
    <xf numFmtId="0" fontId="9" fillId="4" borderId="12" xfId="4" applyFont="1" applyFill="1" applyBorder="1" applyAlignment="1" applyProtection="1">
      <alignment horizontal="center" vertical="center"/>
    </xf>
    <xf numFmtId="0" fontId="9" fillId="2" borderId="16" xfId="4" applyFont="1" applyFill="1" applyBorder="1" applyAlignment="1" applyProtection="1">
      <alignment vertical="center" wrapText="1"/>
    </xf>
    <xf numFmtId="0" fontId="10" fillId="4" borderId="17" xfId="4" applyFont="1" applyFill="1" applyBorder="1" applyAlignment="1" applyProtection="1">
      <alignment vertical="center" wrapText="1"/>
    </xf>
    <xf numFmtId="0" fontId="9" fillId="2" borderId="20" xfId="4" applyFont="1" applyFill="1" applyBorder="1" applyAlignment="1" applyProtection="1">
      <alignment vertical="center" wrapText="1"/>
    </xf>
    <xf numFmtId="0" fontId="9" fillId="2" borderId="21" xfId="4" applyFont="1" applyFill="1" applyBorder="1" applyAlignment="1" applyProtection="1">
      <alignment vertical="center" wrapText="1"/>
    </xf>
    <xf numFmtId="0" fontId="9" fillId="2" borderId="22" xfId="4" applyFont="1" applyFill="1" applyBorder="1" applyAlignment="1" applyProtection="1">
      <alignment vertical="center" wrapText="1"/>
    </xf>
    <xf numFmtId="0" fontId="10" fillId="4" borderId="23" xfId="4" applyFont="1" applyFill="1" applyBorder="1" applyAlignment="1" applyProtection="1">
      <alignment vertical="center" wrapText="1"/>
    </xf>
    <xf numFmtId="0" fontId="9" fillId="2" borderId="0" xfId="4" applyFont="1" applyFill="1" applyBorder="1" applyAlignment="1" applyProtection="1">
      <alignment vertical="center" wrapText="1"/>
    </xf>
    <xf numFmtId="0" fontId="9" fillId="4" borderId="0" xfId="4" applyFont="1" applyFill="1" applyBorder="1" applyAlignment="1" applyProtection="1">
      <alignment vertical="center" wrapText="1"/>
    </xf>
    <xf numFmtId="0" fontId="10" fillId="2" borderId="0" xfId="4" applyFont="1" applyFill="1" applyBorder="1" applyAlignment="1" applyProtection="1">
      <alignment vertical="center"/>
    </xf>
    <xf numFmtId="0" fontId="9" fillId="2" borderId="26" xfId="4" applyFont="1" applyFill="1" applyBorder="1" applyAlignment="1" applyProtection="1">
      <alignment vertical="center" wrapText="1"/>
    </xf>
    <xf numFmtId="0" fontId="9" fillId="4" borderId="27" xfId="4" applyFont="1" applyFill="1" applyBorder="1" applyAlignment="1" applyProtection="1">
      <alignment vertical="center" wrapText="1"/>
    </xf>
    <xf numFmtId="0" fontId="9" fillId="4" borderId="15" xfId="4" applyFont="1" applyFill="1" applyBorder="1" applyAlignment="1" applyProtection="1">
      <alignment vertical="center" wrapText="1"/>
    </xf>
    <xf numFmtId="0" fontId="10" fillId="4" borderId="15" xfId="4" applyFont="1" applyFill="1" applyBorder="1" applyAlignment="1" applyProtection="1">
      <alignment vertical="center" wrapText="1"/>
    </xf>
    <xf numFmtId="0" fontId="10" fillId="2" borderId="0" xfId="3" applyFont="1" applyFill="1" applyAlignment="1">
      <alignment vertical="center"/>
    </xf>
    <xf numFmtId="0" fontId="10" fillId="4" borderId="14" xfId="4" applyFont="1" applyFill="1" applyBorder="1" applyAlignment="1" applyProtection="1">
      <alignment vertical="center" wrapText="1"/>
    </xf>
    <xf numFmtId="0" fontId="10" fillId="2" borderId="29" xfId="4" applyFont="1" applyFill="1" applyBorder="1" applyAlignment="1" applyProtection="1">
      <alignment vertical="center"/>
    </xf>
    <xf numFmtId="0" fontId="10" fillId="2" borderId="30" xfId="4" applyFont="1" applyFill="1" applyBorder="1" applyAlignment="1" applyProtection="1">
      <alignment vertical="center"/>
    </xf>
    <xf numFmtId="0" fontId="10" fillId="2" borderId="20" xfId="4" applyFont="1" applyFill="1" applyBorder="1" applyAlignment="1" applyProtection="1">
      <alignment vertical="center" wrapText="1"/>
    </xf>
    <xf numFmtId="0" fontId="10" fillId="4" borderId="21" xfId="4" applyFont="1" applyFill="1" applyBorder="1" applyAlignment="1" applyProtection="1">
      <alignment vertical="center" wrapText="1"/>
    </xf>
    <xf numFmtId="0" fontId="10" fillId="2" borderId="0" xfId="4" applyFont="1" applyFill="1" applyBorder="1" applyAlignment="1" applyProtection="1">
      <alignment vertical="center" wrapText="1"/>
    </xf>
    <xf numFmtId="0" fontId="10" fillId="4" borderId="0" xfId="4" applyFont="1" applyFill="1" applyBorder="1" applyAlignment="1" applyProtection="1">
      <alignment vertical="center" wrapText="1"/>
    </xf>
    <xf numFmtId="0" fontId="11" fillId="2" borderId="32" xfId="5" applyFont="1" applyFill="1" applyBorder="1" applyAlignment="1">
      <alignment vertical="center" wrapText="1"/>
    </xf>
    <xf numFmtId="0" fontId="11" fillId="2" borderId="33" xfId="5" applyFont="1" applyFill="1" applyBorder="1" applyAlignment="1">
      <alignment vertical="center" wrapText="1"/>
    </xf>
    <xf numFmtId="0" fontId="11" fillId="2" borderId="28" xfId="5" applyFont="1" applyFill="1" applyBorder="1" applyAlignment="1">
      <alignment vertical="center" wrapText="1"/>
    </xf>
    <xf numFmtId="0" fontId="9" fillId="2" borderId="28" xfId="3" applyFont="1" applyFill="1" applyBorder="1" applyAlignment="1">
      <alignment vertical="center"/>
    </xf>
    <xf numFmtId="0" fontId="11" fillId="2" borderId="34" xfId="5" applyFont="1" applyFill="1" applyBorder="1" applyAlignment="1">
      <alignment vertical="center" wrapText="1"/>
    </xf>
    <xf numFmtId="0" fontId="11" fillId="2" borderId="35" xfId="5" applyFont="1" applyFill="1" applyBorder="1" applyAlignment="1">
      <alignment vertical="center" wrapText="1"/>
    </xf>
    <xf numFmtId="0" fontId="12" fillId="2" borderId="34" xfId="5" applyFont="1" applyFill="1" applyBorder="1" applyAlignment="1">
      <alignment vertical="center" wrapText="1"/>
    </xf>
    <xf numFmtId="0" fontId="9" fillId="4" borderId="14" xfId="4" applyFont="1" applyFill="1" applyBorder="1" applyAlignment="1" applyProtection="1">
      <alignment vertical="center" wrapText="1"/>
    </xf>
    <xf numFmtId="0" fontId="9" fillId="2" borderId="12" xfId="4" applyFont="1" applyFill="1" applyBorder="1" applyAlignment="1" applyProtection="1">
      <alignment vertical="center" wrapText="1"/>
    </xf>
    <xf numFmtId="0" fontId="10" fillId="2" borderId="40" xfId="4" applyFont="1" applyFill="1" applyBorder="1" applyAlignment="1" applyProtection="1">
      <alignment vertical="center"/>
    </xf>
    <xf numFmtId="0" fontId="10" fillId="2" borderId="41" xfId="4" applyFont="1" applyFill="1" applyBorder="1" applyAlignment="1" applyProtection="1">
      <alignment vertical="center"/>
    </xf>
    <xf numFmtId="0" fontId="10" fillId="4" borderId="0" xfId="4" applyFont="1" applyFill="1" applyAlignment="1" applyProtection="1">
      <alignment vertical="center" wrapText="1"/>
    </xf>
    <xf numFmtId="0" fontId="10" fillId="4" borderId="0" xfId="3" applyFont="1" applyFill="1" applyAlignment="1">
      <alignment vertical="center"/>
    </xf>
    <xf numFmtId="3" fontId="9" fillId="2" borderId="0" xfId="3" applyNumberFormat="1" applyFont="1" applyFill="1" applyAlignment="1">
      <alignment vertical="center"/>
    </xf>
    <xf numFmtId="3" fontId="10" fillId="6" borderId="44" xfId="4" applyNumberFormat="1" applyFont="1" applyFill="1" applyBorder="1" applyAlignment="1" applyProtection="1">
      <alignment horizontal="center" vertical="center"/>
    </xf>
    <xf numFmtId="3" fontId="10" fillId="6" borderId="37" xfId="4" applyNumberFormat="1" applyFont="1" applyFill="1" applyBorder="1" applyAlignment="1" applyProtection="1">
      <alignment horizontal="center" vertical="center"/>
    </xf>
    <xf numFmtId="3" fontId="10" fillId="2" borderId="0" xfId="3" applyNumberFormat="1" applyFont="1" applyFill="1" applyAlignment="1">
      <alignment vertical="center"/>
    </xf>
    <xf numFmtId="3" fontId="14" fillId="6" borderId="13" xfId="4" applyNumberFormat="1" applyFont="1" applyFill="1" applyBorder="1" applyAlignment="1" applyProtection="1">
      <alignment horizontal="center" vertical="center"/>
    </xf>
    <xf numFmtId="0" fontId="10" fillId="2" borderId="10" xfId="4" applyFont="1" applyFill="1" applyBorder="1" applyAlignment="1" applyProtection="1">
      <alignment vertical="center"/>
    </xf>
    <xf numFmtId="0" fontId="10" fillId="4" borderId="28" xfId="4" applyFont="1" applyFill="1" applyBorder="1" applyAlignment="1" applyProtection="1">
      <alignment vertical="center"/>
    </xf>
    <xf numFmtId="0" fontId="10" fillId="4" borderId="9" xfId="4" applyFont="1" applyFill="1" applyBorder="1" applyAlignment="1" applyProtection="1">
      <alignment vertical="center"/>
    </xf>
    <xf numFmtId="0" fontId="10" fillId="4" borderId="45" xfId="4" applyFont="1" applyFill="1" applyBorder="1" applyAlignment="1" applyProtection="1">
      <alignment vertical="center"/>
    </xf>
    <xf numFmtId="0" fontId="10" fillId="4" borderId="47" xfId="4" applyFont="1" applyFill="1" applyBorder="1" applyAlignment="1" applyProtection="1">
      <alignment vertical="center"/>
    </xf>
    <xf numFmtId="0" fontId="10" fillId="4" borderId="46" xfId="4" applyFont="1" applyFill="1" applyBorder="1" applyAlignment="1" applyProtection="1">
      <alignment vertical="center"/>
    </xf>
    <xf numFmtId="0" fontId="2" fillId="2" borderId="0" xfId="1" applyFont="1" applyFill="1" applyAlignment="1">
      <alignment vertical="center"/>
    </xf>
    <xf numFmtId="0" fontId="10" fillId="7" borderId="39" xfId="4" applyFont="1" applyFill="1" applyBorder="1" applyAlignment="1" applyProtection="1">
      <alignment vertical="center"/>
    </xf>
    <xf numFmtId="165" fontId="10" fillId="7" borderId="39" xfId="2" applyNumberFormat="1" applyFont="1" applyFill="1" applyBorder="1" applyAlignment="1" applyProtection="1">
      <alignment vertical="center"/>
    </xf>
    <xf numFmtId="0" fontId="10" fillId="8" borderId="38" xfId="4" applyFont="1" applyFill="1" applyBorder="1" applyAlignment="1" applyProtection="1">
      <alignment vertical="center"/>
    </xf>
    <xf numFmtId="0" fontId="10" fillId="8" borderId="39" xfId="4" applyFont="1" applyFill="1" applyBorder="1" applyAlignment="1" applyProtection="1">
      <alignment vertical="center"/>
    </xf>
    <xf numFmtId="0" fontId="10" fillId="9" borderId="38" xfId="3" applyFont="1" applyFill="1" applyBorder="1" applyAlignment="1">
      <alignment vertical="center"/>
    </xf>
    <xf numFmtId="0" fontId="10" fillId="9" borderId="39" xfId="3" applyFont="1" applyFill="1" applyBorder="1" applyAlignment="1">
      <alignment vertical="center"/>
    </xf>
    <xf numFmtId="165" fontId="9" fillId="4" borderId="0" xfId="2" applyNumberFormat="1" applyFont="1" applyFill="1" applyAlignment="1" applyProtection="1">
      <alignment horizontal="center" vertical="center"/>
    </xf>
    <xf numFmtId="165" fontId="11" fillId="2" borderId="28" xfId="2" applyNumberFormat="1" applyFont="1" applyFill="1" applyBorder="1" applyAlignment="1">
      <alignment vertical="center" wrapText="1"/>
    </xf>
    <xf numFmtId="165" fontId="9" fillId="2" borderId="42" xfId="2" applyNumberFormat="1" applyFont="1" applyFill="1" applyBorder="1" applyAlignment="1" applyProtection="1">
      <alignment vertical="center" wrapText="1"/>
    </xf>
    <xf numFmtId="165" fontId="4" fillId="2" borderId="28" xfId="2" applyNumberFormat="1" applyFont="1" applyFill="1" applyBorder="1" applyAlignment="1">
      <alignment vertical="center" wrapText="1"/>
    </xf>
    <xf numFmtId="165" fontId="9" fillId="5" borderId="28" xfId="2" applyNumberFormat="1" applyFont="1" applyFill="1" applyBorder="1" applyAlignment="1" applyProtection="1">
      <alignment vertical="center" wrapText="1"/>
    </xf>
    <xf numFmtId="165" fontId="9" fillId="2" borderId="0" xfId="2" applyNumberFormat="1" applyFont="1" applyFill="1" applyBorder="1" applyAlignment="1" applyProtection="1">
      <alignment vertical="center" wrapText="1"/>
    </xf>
    <xf numFmtId="165" fontId="11" fillId="3" borderId="0" xfId="2" applyNumberFormat="1" applyFont="1" applyFill="1" applyAlignment="1">
      <alignment vertical="center"/>
    </xf>
    <xf numFmtId="165" fontId="11" fillId="3" borderId="31" xfId="2" applyNumberFormat="1" applyFont="1" applyFill="1" applyBorder="1" applyAlignment="1">
      <alignment vertical="center"/>
    </xf>
    <xf numFmtId="165" fontId="10" fillId="8" borderId="38" xfId="2" applyNumberFormat="1" applyFont="1" applyFill="1" applyBorder="1" applyAlignment="1" applyProtection="1">
      <alignment vertical="center"/>
    </xf>
    <xf numFmtId="0" fontId="10" fillId="10" borderId="9" xfId="4" applyFont="1" applyFill="1" applyBorder="1" applyAlignment="1" applyProtection="1">
      <alignment vertical="center"/>
    </xf>
    <xf numFmtId="0" fontId="10" fillId="10" borderId="11" xfId="4" applyFont="1" applyFill="1" applyBorder="1" applyAlignment="1" applyProtection="1">
      <alignment vertical="center"/>
    </xf>
    <xf numFmtId="165" fontId="10" fillId="10" borderId="28" xfId="2" applyNumberFormat="1" applyFont="1" applyFill="1" applyBorder="1" applyAlignment="1" applyProtection="1">
      <alignment vertical="center" wrapText="1"/>
    </xf>
    <xf numFmtId="165" fontId="10" fillId="2" borderId="18" xfId="2" applyNumberFormat="1" applyFont="1" applyFill="1" applyBorder="1" applyAlignment="1">
      <alignment vertical="center"/>
    </xf>
    <xf numFmtId="165" fontId="10" fillId="2" borderId="19" xfId="2" applyNumberFormat="1" applyFont="1" applyFill="1" applyBorder="1" applyAlignment="1">
      <alignment vertical="center"/>
    </xf>
    <xf numFmtId="165" fontId="10" fillId="2" borderId="24" xfId="2" applyNumberFormat="1" applyFont="1" applyFill="1" applyBorder="1" applyAlignment="1">
      <alignment vertical="center"/>
    </xf>
    <xf numFmtId="165" fontId="10" fillId="2" borderId="25" xfId="2" applyNumberFormat="1" applyFont="1" applyFill="1" applyBorder="1" applyAlignment="1">
      <alignment vertical="center"/>
    </xf>
    <xf numFmtId="165" fontId="9" fillId="2" borderId="12" xfId="2" applyNumberFormat="1" applyFont="1" applyFill="1" applyBorder="1" applyAlignment="1">
      <alignment vertical="center"/>
    </xf>
    <xf numFmtId="165" fontId="10" fillId="9" borderId="12" xfId="2" applyNumberFormat="1" applyFont="1" applyFill="1" applyBorder="1" applyAlignment="1">
      <alignment vertical="center"/>
    </xf>
    <xf numFmtId="165" fontId="10" fillId="8" borderId="12" xfId="2" applyNumberFormat="1" applyFont="1" applyFill="1" applyBorder="1" applyAlignment="1" applyProtection="1">
      <alignment vertical="center" wrapText="1"/>
    </xf>
    <xf numFmtId="165" fontId="10" fillId="2" borderId="42" xfId="2" applyNumberFormat="1" applyFont="1" applyFill="1" applyBorder="1" applyAlignment="1" applyProtection="1">
      <alignment vertical="center" wrapText="1"/>
    </xf>
    <xf numFmtId="165" fontId="10" fillId="8" borderId="48" xfId="2" applyNumberFormat="1" applyFont="1" applyFill="1" applyBorder="1" applyAlignment="1" applyProtection="1">
      <alignment vertical="center"/>
    </xf>
    <xf numFmtId="165" fontId="10" fillId="8" borderId="49" xfId="2" applyNumberFormat="1" applyFont="1" applyFill="1" applyBorder="1" applyAlignment="1" applyProtection="1">
      <alignment vertical="center"/>
    </xf>
    <xf numFmtId="165" fontId="11" fillId="3" borderId="50" xfId="2" applyNumberFormat="1" applyFont="1" applyFill="1" applyBorder="1" applyAlignment="1">
      <alignment vertical="center"/>
    </xf>
    <xf numFmtId="165" fontId="9" fillId="2" borderId="50" xfId="2" applyNumberFormat="1" applyFont="1" applyFill="1" applyBorder="1" applyAlignment="1" applyProtection="1">
      <alignment vertical="center" wrapText="1"/>
    </xf>
    <xf numFmtId="165" fontId="9" fillId="2" borderId="51" xfId="2" applyNumberFormat="1" applyFont="1" applyFill="1" applyBorder="1" applyAlignment="1" applyProtection="1">
      <alignment vertical="center" wrapText="1"/>
    </xf>
    <xf numFmtId="165" fontId="9" fillId="4" borderId="50" xfId="2" applyNumberFormat="1" applyFont="1" applyFill="1" applyBorder="1" applyAlignment="1" applyProtection="1">
      <alignment horizontal="center" vertical="center"/>
    </xf>
    <xf numFmtId="165" fontId="10" fillId="7" borderId="36" xfId="2" applyNumberFormat="1" applyFont="1" applyFill="1" applyBorder="1" applyAlignment="1" applyProtection="1">
      <alignment vertical="center"/>
    </xf>
    <xf numFmtId="0" fontId="10" fillId="6" borderId="52" xfId="4" applyFont="1" applyFill="1" applyBorder="1" applyAlignment="1" applyProtection="1">
      <alignment horizontal="left" vertical="center"/>
    </xf>
    <xf numFmtId="0" fontId="10" fillId="11" borderId="38" xfId="4" applyFont="1" applyFill="1" applyBorder="1" applyAlignment="1" applyProtection="1">
      <alignment vertical="center"/>
    </xf>
    <xf numFmtId="0" fontId="10" fillId="11" borderId="39" xfId="4" applyFont="1" applyFill="1" applyBorder="1" applyAlignment="1" applyProtection="1">
      <alignment vertical="center" wrapText="1"/>
    </xf>
    <xf numFmtId="165" fontId="10" fillId="11" borderId="12" xfId="2" applyNumberFormat="1" applyFont="1" applyFill="1" applyBorder="1" applyAlignment="1">
      <alignment vertical="center"/>
    </xf>
    <xf numFmtId="0" fontId="10" fillId="11" borderId="12" xfId="4" applyFont="1" applyFill="1" applyBorder="1" applyAlignment="1" applyProtection="1">
      <alignment vertical="center"/>
    </xf>
    <xf numFmtId="0" fontId="10" fillId="11" borderId="12" xfId="4" applyFont="1" applyFill="1" applyBorder="1" applyAlignment="1" applyProtection="1">
      <alignment vertical="center" wrapText="1"/>
    </xf>
    <xf numFmtId="0" fontId="10" fillId="6" borderId="37" xfId="4" applyFont="1" applyFill="1" applyBorder="1" applyAlignment="1" applyProtection="1">
      <alignment horizontal="center" vertical="center" wrapText="1"/>
    </xf>
    <xf numFmtId="0" fontId="9" fillId="2" borderId="9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10" fillId="6" borderId="13" xfId="4" applyFont="1" applyFill="1" applyBorder="1" applyAlignment="1" applyProtection="1">
      <alignment vertical="center"/>
    </xf>
    <xf numFmtId="0" fontId="9" fillId="2" borderId="9" xfId="3" applyFont="1" applyFill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0" fontId="10" fillId="2" borderId="43" xfId="3" applyFont="1" applyFill="1" applyBorder="1" applyAlignment="1">
      <alignment horizontal="left" vertical="center"/>
    </xf>
    <xf numFmtId="3" fontId="13" fillId="2" borderId="9" xfId="3" applyNumberFormat="1" applyFont="1" applyFill="1" applyBorder="1" applyAlignment="1">
      <alignment vertical="center"/>
    </xf>
    <xf numFmtId="3" fontId="13" fillId="2" borderId="11" xfId="3" applyNumberFormat="1" applyFont="1" applyFill="1" applyBorder="1" applyAlignment="1">
      <alignment vertical="center"/>
    </xf>
    <xf numFmtId="0" fontId="10" fillId="2" borderId="53" xfId="3" applyFont="1" applyFill="1" applyBorder="1" applyAlignment="1">
      <alignment horizontal="left" vertical="center" wrapText="1"/>
    </xf>
    <xf numFmtId="0" fontId="10" fillId="2" borderId="53" xfId="3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8">
    <cellStyle name="Migliaia" xfId="2" builtinId="3"/>
    <cellStyle name="Normale" xfId="0" builtinId="0"/>
    <cellStyle name="Normale 2" xfId="1" xr:uid="{00000000-0005-0000-0000-000002000000}"/>
    <cellStyle name="Normale 3" xfId="3" xr:uid="{F320AAE6-D45F-4565-830B-700A0D71923A}"/>
    <cellStyle name="Normale_ENTRATE" xfId="5" xr:uid="{21E88BFE-98F7-42FB-BA66-0CEBE47C7B56}"/>
    <cellStyle name="Normale_Foglio1" xfId="4" xr:uid="{59C6FF53-A240-4548-9394-5E5142EA6BF3}"/>
    <cellStyle name="Normale_USCITE_1" xfId="6" xr:uid="{180291E6-C2A3-43F6-9DA6-4447030A193E}"/>
    <cellStyle name="Normale_USCITE_2" xfId="7" xr:uid="{897075AA-9E49-49C3-AB28-580738361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E56F-374D-4CA4-A8F4-03EDA0691360}">
  <sheetPr>
    <pageSetUpPr fitToPage="1"/>
  </sheetPr>
  <dimension ref="A1:AQ46"/>
  <sheetViews>
    <sheetView tabSelected="1" topLeftCell="E1" zoomScaleNormal="100" workbookViewId="0">
      <selection activeCell="G2" sqref="G2:H2"/>
    </sheetView>
  </sheetViews>
  <sheetFormatPr defaultColWidth="36.33203125" defaultRowHeight="11.4" outlineLevelRow="4" x14ac:dyDescent="0.3"/>
  <cols>
    <col min="1" max="1" width="16.33203125" style="13" hidden="1" customWidth="1"/>
    <col min="2" max="2" width="32.6640625" style="13" hidden="1" customWidth="1"/>
    <col min="3" max="3" width="11.88671875" style="13" hidden="1" customWidth="1"/>
    <col min="4" max="4" width="0" style="14" hidden="1" customWidth="1"/>
    <col min="5" max="5" width="13.109375" style="13" customWidth="1"/>
    <col min="6" max="6" width="55" style="13" customWidth="1"/>
    <col min="7" max="8" width="16.109375" style="70" bestFit="1" customWidth="1"/>
    <col min="9" max="16384" width="36.33203125" style="13"/>
  </cols>
  <sheetData>
    <row r="1" spans="1:8" ht="3.75" customHeight="1" x14ac:dyDescent="0.3"/>
    <row r="2" spans="1:8" ht="16.2" customHeight="1" x14ac:dyDescent="0.3">
      <c r="E2" s="125"/>
      <c r="F2" s="126"/>
      <c r="G2" s="128" t="s">
        <v>141</v>
      </c>
      <c r="H2" s="129"/>
    </row>
    <row r="3" spans="1:8" ht="16.2" customHeight="1" x14ac:dyDescent="0.3">
      <c r="A3" s="17" t="s">
        <v>11</v>
      </c>
      <c r="B3" s="17" t="s">
        <v>12</v>
      </c>
      <c r="C3" s="17" t="s">
        <v>13</v>
      </c>
      <c r="D3" s="35" t="s">
        <v>14</v>
      </c>
      <c r="E3" s="124" t="s">
        <v>15</v>
      </c>
      <c r="F3" s="124" t="s">
        <v>16</v>
      </c>
      <c r="G3" s="74" t="s">
        <v>17</v>
      </c>
      <c r="H3" s="74" t="s">
        <v>18</v>
      </c>
    </row>
    <row r="4" spans="1:8" ht="16.2" customHeight="1" outlineLevel="2" x14ac:dyDescent="0.3">
      <c r="A4" s="20"/>
      <c r="B4" s="20"/>
      <c r="C4" s="20"/>
      <c r="D4" s="21"/>
      <c r="E4" s="36"/>
      <c r="F4" s="37" t="s">
        <v>19</v>
      </c>
      <c r="G4" s="100">
        <v>774017490</v>
      </c>
      <c r="H4" s="101"/>
    </row>
    <row r="5" spans="1:8" ht="16.2" customHeight="1" outlineLevel="2" x14ac:dyDescent="0.3">
      <c r="A5" s="38"/>
      <c r="B5" s="38"/>
      <c r="C5" s="38"/>
      <c r="D5" s="39"/>
      <c r="E5" s="40"/>
      <c r="F5" s="41" t="s">
        <v>20</v>
      </c>
      <c r="G5" s="102"/>
      <c r="H5" s="103">
        <v>919566412</v>
      </c>
    </row>
    <row r="6" spans="1:8" ht="16.2" customHeight="1" outlineLevel="2" x14ac:dyDescent="0.3">
      <c r="A6" s="42"/>
      <c r="B6" s="42"/>
      <c r="C6" s="42"/>
      <c r="D6" s="43"/>
      <c r="E6" s="44" t="str">
        <f>CONCATENATE(C7,"   ",D7)</f>
        <v>1.2   ENTRATE DERIVANTI DA TRASFERIMENTI CORRENTI</v>
      </c>
      <c r="F6" s="44"/>
      <c r="G6" s="94"/>
      <c r="H6" s="94"/>
    </row>
    <row r="7" spans="1:8" ht="16.2" customHeight="1" outlineLevel="4" x14ac:dyDescent="0.3">
      <c r="A7" s="45" t="s">
        <v>21</v>
      </c>
      <c r="B7" s="45" t="s">
        <v>22</v>
      </c>
      <c r="C7" s="45" t="s">
        <v>23</v>
      </c>
      <c r="D7" s="46" t="s">
        <v>24</v>
      </c>
      <c r="E7" s="30" t="s">
        <v>25</v>
      </c>
      <c r="F7" s="30" t="s">
        <v>26</v>
      </c>
      <c r="G7" s="89">
        <v>280505575.32002753</v>
      </c>
      <c r="H7" s="89">
        <v>259407905.32002753</v>
      </c>
    </row>
    <row r="8" spans="1:8" ht="16.2" customHeight="1" outlineLevel="4" x14ac:dyDescent="0.3">
      <c r="A8" s="20" t="s">
        <v>21</v>
      </c>
      <c r="B8" s="20" t="s">
        <v>22</v>
      </c>
      <c r="C8" s="20" t="s">
        <v>23</v>
      </c>
      <c r="D8" s="47" t="s">
        <v>24</v>
      </c>
      <c r="E8" s="30" t="s">
        <v>27</v>
      </c>
      <c r="F8" s="30" t="s">
        <v>28</v>
      </c>
      <c r="G8" s="89">
        <v>3556468</v>
      </c>
      <c r="H8" s="89">
        <v>6036895</v>
      </c>
    </row>
    <row r="9" spans="1:8" ht="16.2" customHeight="1" outlineLevel="4" x14ac:dyDescent="0.3">
      <c r="A9" s="20" t="s">
        <v>21</v>
      </c>
      <c r="B9" s="20" t="s">
        <v>22</v>
      </c>
      <c r="C9" s="20" t="s">
        <v>23</v>
      </c>
      <c r="D9" s="47" t="s">
        <v>24</v>
      </c>
      <c r="E9" s="30" t="s">
        <v>29</v>
      </c>
      <c r="F9" s="30" t="s">
        <v>30</v>
      </c>
      <c r="G9" s="89">
        <v>10000</v>
      </c>
      <c r="H9" s="89">
        <v>10000</v>
      </c>
    </row>
    <row r="10" spans="1:8" ht="22.8" outlineLevel="4" x14ac:dyDescent="0.3">
      <c r="A10" s="20" t="s">
        <v>21</v>
      </c>
      <c r="B10" s="20" t="s">
        <v>22</v>
      </c>
      <c r="C10" s="20" t="s">
        <v>23</v>
      </c>
      <c r="D10" s="47" t="s">
        <v>24</v>
      </c>
      <c r="E10" s="30" t="s">
        <v>31</v>
      </c>
      <c r="F10" s="30" t="s">
        <v>32</v>
      </c>
      <c r="G10" s="89">
        <v>4852206.5199999996</v>
      </c>
      <c r="H10" s="89">
        <v>3556094.98</v>
      </c>
    </row>
    <row r="11" spans="1:8" s="49" customFormat="1" ht="16.2" customHeight="1" outlineLevel="3" x14ac:dyDescent="0.3">
      <c r="A11" s="24"/>
      <c r="B11" s="24"/>
      <c r="C11" s="24"/>
      <c r="D11" s="48" t="s">
        <v>33</v>
      </c>
      <c r="E11" s="82" t="str">
        <f>D11</f>
        <v xml:space="preserve">ENTRATE DERIVANTI DA TRASFERIMENTI CORRENTI </v>
      </c>
      <c r="F11" s="82"/>
      <c r="G11" s="83">
        <f>SUBTOTAL(9,G7:G10)</f>
        <v>288924249.84002751</v>
      </c>
      <c r="H11" s="83">
        <f>SUBTOTAL(9,H7:H10)</f>
        <v>269010895.30002755</v>
      </c>
    </row>
    <row r="12" spans="1:8" s="49" customFormat="1" ht="16.2" customHeight="1" outlineLevel="3" x14ac:dyDescent="0.3">
      <c r="A12" s="24"/>
      <c r="B12" s="24"/>
      <c r="C12" s="24"/>
      <c r="D12" s="50"/>
      <c r="E12" s="51" t="str">
        <f>CONCATENATE(C13,"   ",D13)</f>
        <v>1.3   ALTRE ENTRATE</v>
      </c>
      <c r="F12" s="52"/>
      <c r="G12" s="95"/>
      <c r="H12" s="95"/>
    </row>
    <row r="13" spans="1:8" ht="22.8" outlineLevel="4" x14ac:dyDescent="0.3">
      <c r="A13" s="20" t="s">
        <v>21</v>
      </c>
      <c r="B13" s="20" t="s">
        <v>22</v>
      </c>
      <c r="C13" s="20" t="s">
        <v>34</v>
      </c>
      <c r="D13" s="47" t="s">
        <v>35</v>
      </c>
      <c r="E13" s="30" t="s">
        <v>36</v>
      </c>
      <c r="F13" s="30" t="s">
        <v>37</v>
      </c>
      <c r="G13" s="89">
        <v>6492529</v>
      </c>
      <c r="H13" s="89">
        <v>6370077.7400000002</v>
      </c>
    </row>
    <row r="14" spans="1:8" ht="16.2" customHeight="1" outlineLevel="4" x14ac:dyDescent="0.3">
      <c r="A14" s="20" t="s">
        <v>21</v>
      </c>
      <c r="B14" s="20" t="s">
        <v>22</v>
      </c>
      <c r="C14" s="20" t="s">
        <v>34</v>
      </c>
      <c r="D14" s="47" t="s">
        <v>35</v>
      </c>
      <c r="E14" s="30" t="s">
        <v>38</v>
      </c>
      <c r="F14" s="30" t="s">
        <v>39</v>
      </c>
      <c r="G14" s="89">
        <v>4439611.54</v>
      </c>
      <c r="H14" s="89">
        <v>4439611.54</v>
      </c>
    </row>
    <row r="15" spans="1:8" ht="16.2" customHeight="1" outlineLevel="4" x14ac:dyDescent="0.3">
      <c r="A15" s="20" t="s">
        <v>21</v>
      </c>
      <c r="B15" s="20" t="s">
        <v>22</v>
      </c>
      <c r="C15" s="20" t="s">
        <v>34</v>
      </c>
      <c r="D15" s="47" t="s">
        <v>35</v>
      </c>
      <c r="E15" s="30" t="s">
        <v>40</v>
      </c>
      <c r="F15" s="30" t="s">
        <v>41</v>
      </c>
      <c r="G15" s="89">
        <v>9350356.8499124721</v>
      </c>
      <c r="H15" s="89">
        <v>9343056.8499124721</v>
      </c>
    </row>
    <row r="16" spans="1:8" ht="16.2" customHeight="1" outlineLevel="4" x14ac:dyDescent="0.3">
      <c r="A16" s="20" t="s">
        <v>21</v>
      </c>
      <c r="B16" s="20" t="s">
        <v>22</v>
      </c>
      <c r="C16" s="20" t="s">
        <v>34</v>
      </c>
      <c r="D16" s="47" t="s">
        <v>35</v>
      </c>
      <c r="E16" s="30" t="s">
        <v>42</v>
      </c>
      <c r="F16" s="30" t="s">
        <v>43</v>
      </c>
      <c r="G16" s="89">
        <v>3246535.17</v>
      </c>
      <c r="H16" s="89">
        <v>2910848.17</v>
      </c>
    </row>
    <row r="17" spans="1:8" ht="16.2" customHeight="1" outlineLevel="4" x14ac:dyDescent="0.3">
      <c r="A17" s="20" t="s">
        <v>21</v>
      </c>
      <c r="B17" s="20" t="s">
        <v>22</v>
      </c>
      <c r="C17" s="20" t="s">
        <v>34</v>
      </c>
      <c r="D17" s="47" t="s">
        <v>35</v>
      </c>
      <c r="E17" s="30" t="s">
        <v>44</v>
      </c>
      <c r="F17" s="30" t="s">
        <v>45</v>
      </c>
      <c r="G17" s="89">
        <v>14739766.525</v>
      </c>
      <c r="H17" s="89">
        <v>13999672.525</v>
      </c>
    </row>
    <row r="18" spans="1:8" s="49" customFormat="1" ht="16.2" customHeight="1" outlineLevel="3" x14ac:dyDescent="0.3">
      <c r="A18" s="24"/>
      <c r="B18" s="24"/>
      <c r="C18" s="24"/>
      <c r="D18" s="48" t="s">
        <v>46</v>
      </c>
      <c r="E18" s="83" t="str">
        <f>D18</f>
        <v xml:space="preserve">ALTRE ENTRATE </v>
      </c>
      <c r="F18" s="83"/>
      <c r="G18" s="83">
        <f>SUBTOTAL(9,G13:G17)</f>
        <v>38268799.084912471</v>
      </c>
      <c r="H18" s="83">
        <f>SUBTOTAL(9,H13:H17)</f>
        <v>37063266.824912474</v>
      </c>
    </row>
    <row r="19" spans="1:8" s="49" customFormat="1" ht="16.2" customHeight="1" outlineLevel="2" x14ac:dyDescent="0.3">
      <c r="A19" s="53"/>
      <c r="B19" s="53" t="s">
        <v>47</v>
      </c>
      <c r="C19" s="53"/>
      <c r="D19" s="54"/>
      <c r="E19" s="84" t="str">
        <f>B19</f>
        <v xml:space="preserve">TITOLO I - ENTRATE CORRENTI </v>
      </c>
      <c r="F19" s="85"/>
      <c r="G19" s="106">
        <f>SUBTOTAL(9,G7:G17)</f>
        <v>327193048.92493999</v>
      </c>
      <c r="H19" s="106">
        <f>SUBTOTAL(9,H7:H17)</f>
        <v>306074162.12494004</v>
      </c>
    </row>
    <row r="20" spans="1:8" s="49" customFormat="1" ht="16.2" customHeight="1" outlineLevel="2" x14ac:dyDescent="0.3">
      <c r="A20" s="55"/>
      <c r="B20" s="55"/>
      <c r="C20" s="55"/>
      <c r="D20" s="56"/>
      <c r="E20" s="75" t="str">
        <f>CONCATENATE(C22,"   ",D22)</f>
        <v>2.1   ENTRATE PER ALIENAZIONE DI BENI PATRIMONIALI E RISCOSSIONE DI CREDITI</v>
      </c>
      <c r="F20" s="75"/>
      <c r="G20" s="94"/>
      <c r="H20" s="94"/>
    </row>
    <row r="21" spans="1:8" s="49" customFormat="1" ht="16.2" customHeight="1" outlineLevel="2" x14ac:dyDescent="0.3">
      <c r="A21" s="45" t="s">
        <v>21</v>
      </c>
      <c r="B21" s="57" t="s">
        <v>48</v>
      </c>
      <c r="C21" s="57" t="s">
        <v>49</v>
      </c>
      <c r="D21" s="58" t="s">
        <v>50</v>
      </c>
      <c r="E21" s="59" t="s">
        <v>51</v>
      </c>
      <c r="F21" s="59" t="s">
        <v>52</v>
      </c>
      <c r="G21" s="89">
        <v>0</v>
      </c>
      <c r="H21" s="89">
        <v>0</v>
      </c>
    </row>
    <row r="22" spans="1:8" ht="16.2" customHeight="1" outlineLevel="4" x14ac:dyDescent="0.3">
      <c r="A22" s="20" t="s">
        <v>21</v>
      </c>
      <c r="B22" s="20" t="s">
        <v>48</v>
      </c>
      <c r="C22" s="20" t="s">
        <v>49</v>
      </c>
      <c r="D22" s="47" t="s">
        <v>50</v>
      </c>
      <c r="E22" s="30" t="s">
        <v>53</v>
      </c>
      <c r="F22" s="30" t="s">
        <v>54</v>
      </c>
      <c r="G22" s="89">
        <v>0</v>
      </c>
      <c r="H22" s="89">
        <v>0</v>
      </c>
    </row>
    <row r="23" spans="1:8" ht="16.2" customHeight="1" outlineLevel="4" x14ac:dyDescent="0.3">
      <c r="A23" s="20" t="s">
        <v>21</v>
      </c>
      <c r="B23" s="20" t="s">
        <v>48</v>
      </c>
      <c r="C23" s="20" t="s">
        <v>49</v>
      </c>
      <c r="D23" s="47" t="s">
        <v>50</v>
      </c>
      <c r="E23" s="30" t="s">
        <v>55</v>
      </c>
      <c r="F23" s="30" t="s">
        <v>56</v>
      </c>
      <c r="G23" s="89">
        <v>0</v>
      </c>
      <c r="H23" s="89">
        <v>0</v>
      </c>
    </row>
    <row r="24" spans="1:8" ht="16.2" customHeight="1" outlineLevel="4" x14ac:dyDescent="0.3">
      <c r="A24" s="20" t="s">
        <v>21</v>
      </c>
      <c r="B24" s="20" t="s">
        <v>48</v>
      </c>
      <c r="C24" s="20" t="s">
        <v>49</v>
      </c>
      <c r="D24" s="47" t="s">
        <v>50</v>
      </c>
      <c r="E24" s="30" t="s">
        <v>57</v>
      </c>
      <c r="F24" s="30" t="s">
        <v>58</v>
      </c>
      <c r="G24" s="89">
        <v>2600000</v>
      </c>
      <c r="H24" s="89">
        <v>2600000</v>
      </c>
    </row>
    <row r="25" spans="1:8" s="49" customFormat="1" ht="16.2" customHeight="1" outlineLevel="3" x14ac:dyDescent="0.3">
      <c r="A25" s="24"/>
      <c r="B25" s="24"/>
      <c r="C25" s="24"/>
      <c r="D25" s="48" t="s">
        <v>59</v>
      </c>
      <c r="E25" s="82" t="str">
        <f>D25</f>
        <v xml:space="preserve">ENTRATE PER ALIENAZIONE DI BENI PATRIMONIALI E RISCOSSIONE DI CREDITI </v>
      </c>
      <c r="F25" s="82"/>
      <c r="G25" s="83">
        <f>SUBTOTAL(9,G21:G24)</f>
        <v>2600000</v>
      </c>
      <c r="H25" s="83">
        <f>SUBTOTAL(9,H21:H24)</f>
        <v>2600000</v>
      </c>
    </row>
    <row r="26" spans="1:8" s="49" customFormat="1" ht="16.2" customHeight="1" outlineLevel="3" x14ac:dyDescent="0.3">
      <c r="A26" s="24"/>
      <c r="B26" s="24"/>
      <c r="C26" s="24"/>
      <c r="D26" s="48"/>
      <c r="E26" s="44" t="str">
        <f>CONCATENATE(C27,"   ",D27)</f>
        <v>2.2   ENTRATE DERIVANTI DA TRASFERIMENTI IN CONTO CAPITALE</v>
      </c>
      <c r="F26" s="44"/>
      <c r="G26" s="94"/>
      <c r="H26" s="94"/>
    </row>
    <row r="27" spans="1:8" ht="16.2" customHeight="1" outlineLevel="4" x14ac:dyDescent="0.3">
      <c r="A27" s="20" t="s">
        <v>21</v>
      </c>
      <c r="B27" s="20" t="s">
        <v>48</v>
      </c>
      <c r="C27" s="20" t="s">
        <v>60</v>
      </c>
      <c r="D27" s="47" t="s">
        <v>61</v>
      </c>
      <c r="E27" s="30" t="s">
        <v>62</v>
      </c>
      <c r="F27" s="30" t="s">
        <v>63</v>
      </c>
      <c r="G27" s="89">
        <v>0</v>
      </c>
      <c r="H27" s="89">
        <v>0</v>
      </c>
    </row>
    <row r="28" spans="1:8" ht="16.2" customHeight="1" outlineLevel="4" x14ac:dyDescent="0.3">
      <c r="A28" s="20" t="s">
        <v>21</v>
      </c>
      <c r="B28" s="20" t="s">
        <v>48</v>
      </c>
      <c r="C28" s="20" t="s">
        <v>60</v>
      </c>
      <c r="D28" s="47" t="s">
        <v>61</v>
      </c>
      <c r="E28" s="30" t="s">
        <v>64</v>
      </c>
      <c r="F28" s="60" t="s">
        <v>65</v>
      </c>
      <c r="G28" s="89">
        <v>10200000</v>
      </c>
      <c r="H28" s="89">
        <v>10200000</v>
      </c>
    </row>
    <row r="29" spans="1:8" ht="16.2" customHeight="1" outlineLevel="3" x14ac:dyDescent="0.3">
      <c r="A29" s="38"/>
      <c r="B29" s="38"/>
      <c r="C29" s="38"/>
      <c r="D29" s="54" t="s">
        <v>66</v>
      </c>
      <c r="E29" s="30" t="s">
        <v>67</v>
      </c>
      <c r="F29" s="30" t="s">
        <v>68</v>
      </c>
      <c r="G29" s="89">
        <v>13099000</v>
      </c>
      <c r="H29" s="89">
        <v>13099000</v>
      </c>
    </row>
    <row r="30" spans="1:8" s="49" customFormat="1" ht="16.2" customHeight="1" outlineLevel="3" x14ac:dyDescent="0.3">
      <c r="A30" s="55"/>
      <c r="B30" s="55"/>
      <c r="C30" s="55"/>
      <c r="D30" s="56"/>
      <c r="E30" s="82" t="str">
        <f>CONCATENATE(D27)</f>
        <v>ENTRATE DERIVANTI DA TRASFERIMENTI IN CONTO CAPITALE</v>
      </c>
      <c r="F30" s="82"/>
      <c r="G30" s="83">
        <f t="shared" ref="G30:H30" si="0">SUBTOTAL(9,G27:G29)</f>
        <v>23299000</v>
      </c>
      <c r="H30" s="83">
        <f t="shared" si="0"/>
        <v>23299000</v>
      </c>
    </row>
    <row r="31" spans="1:8" ht="16.2" customHeight="1" outlineLevel="4" x14ac:dyDescent="0.3">
      <c r="A31" s="45" t="s">
        <v>21</v>
      </c>
      <c r="B31" s="57" t="s">
        <v>48</v>
      </c>
      <c r="C31" s="57" t="s">
        <v>69</v>
      </c>
      <c r="D31" s="58" t="s">
        <v>70</v>
      </c>
      <c r="E31" s="75" t="str">
        <f>CONCATENATE(C31,"   ",D31)</f>
        <v>2.3   ACCENSIONE DI MUTUI</v>
      </c>
      <c r="F31" s="75"/>
      <c r="G31" s="94"/>
      <c r="H31" s="94"/>
    </row>
    <row r="32" spans="1:8" ht="16.2" customHeight="1" outlineLevel="4" x14ac:dyDescent="0.3">
      <c r="A32" s="20" t="s">
        <v>21</v>
      </c>
      <c r="B32" s="61" t="s">
        <v>48</v>
      </c>
      <c r="C32" s="61" t="s">
        <v>69</v>
      </c>
      <c r="D32" s="62" t="s">
        <v>70</v>
      </c>
      <c r="E32" s="59" t="s">
        <v>71</v>
      </c>
      <c r="F32" s="59" t="s">
        <v>72</v>
      </c>
      <c r="G32" s="89">
        <v>100000000</v>
      </c>
      <c r="H32" s="89">
        <v>100000000</v>
      </c>
    </row>
    <row r="33" spans="1:43" s="49" customFormat="1" ht="16.2" customHeight="1" outlineLevel="2" x14ac:dyDescent="0.3">
      <c r="A33" s="24"/>
      <c r="B33" s="24" t="s">
        <v>75</v>
      </c>
      <c r="C33" s="24"/>
      <c r="D33" s="63" t="s">
        <v>70</v>
      </c>
      <c r="E33" s="59" t="s">
        <v>73</v>
      </c>
      <c r="F33" s="59" t="s">
        <v>74</v>
      </c>
      <c r="G33" s="89">
        <v>0</v>
      </c>
      <c r="H33" s="89">
        <v>0</v>
      </c>
    </row>
    <row r="34" spans="1:43" s="49" customFormat="1" ht="16.2" customHeight="1" outlineLevel="2" x14ac:dyDescent="0.3">
      <c r="A34" s="24"/>
      <c r="B34" s="24"/>
      <c r="C34" s="24"/>
      <c r="D34" s="48"/>
      <c r="E34" s="82" t="str">
        <f>D33</f>
        <v>ACCENSIONE DI MUTUI</v>
      </c>
      <c r="F34" s="82"/>
      <c r="G34" s="83">
        <f>SUBTOTAL(9,G32:G33)</f>
        <v>100000000</v>
      </c>
      <c r="H34" s="83">
        <f>SUBTOTAL(9,H32:H33)</f>
        <v>100000000</v>
      </c>
    </row>
    <row r="35" spans="1:43" ht="16.2" customHeight="1" outlineLevel="4" x14ac:dyDescent="0.3">
      <c r="A35" s="20" t="s">
        <v>76</v>
      </c>
      <c r="B35" s="20" t="s">
        <v>77</v>
      </c>
      <c r="C35" s="20" t="s">
        <v>78</v>
      </c>
      <c r="D35" s="64" t="s">
        <v>79</v>
      </c>
      <c r="E35" s="84" t="str">
        <f>B33</f>
        <v xml:space="preserve">TITOLO II - ENTRATE IN CONTO CAPITALE </v>
      </c>
      <c r="F35" s="85"/>
      <c r="G35" s="106">
        <f>SUBTOTAL(9,G22:G29)+G34</f>
        <v>125899000</v>
      </c>
      <c r="H35" s="106">
        <f>SUBTOTAL(9,H22:H29)+H34</f>
        <v>125899000</v>
      </c>
    </row>
    <row r="36" spans="1:43" s="49" customFormat="1" ht="16.2" customHeight="1" outlineLevel="2" x14ac:dyDescent="0.3">
      <c r="A36" s="24"/>
      <c r="B36" s="24" t="s">
        <v>80</v>
      </c>
      <c r="C36" s="24"/>
      <c r="D36" s="48" t="str">
        <f>B36</f>
        <v xml:space="preserve">TITOLO III - GESTIONI SPECIALI </v>
      </c>
      <c r="E36" s="66" t="str">
        <f>CONCATENATE(C35,"   ",D35)</f>
        <v>3.1   ENTRATE GESTIONI SPECIALI</v>
      </c>
      <c r="F36" s="67"/>
      <c r="G36" s="107"/>
      <c r="H36" s="107"/>
    </row>
    <row r="37" spans="1:43" s="49" customFormat="1" ht="16.2" customHeight="1" outlineLevel="2" x14ac:dyDescent="0.3">
      <c r="A37" s="24"/>
      <c r="B37" s="24"/>
      <c r="C37" s="24"/>
      <c r="D37" s="48"/>
      <c r="E37" s="65" t="s">
        <v>81</v>
      </c>
      <c r="F37" s="65" t="s">
        <v>79</v>
      </c>
      <c r="G37" s="104">
        <v>21000000</v>
      </c>
      <c r="H37" s="104">
        <v>21000000</v>
      </c>
    </row>
    <row r="38" spans="1:43" ht="16.2" customHeight="1" outlineLevel="4" x14ac:dyDescent="0.3">
      <c r="A38" s="20" t="s">
        <v>76</v>
      </c>
      <c r="B38" s="20" t="s">
        <v>82</v>
      </c>
      <c r="C38" s="20" t="s">
        <v>83</v>
      </c>
      <c r="D38" s="64" t="s">
        <v>84</v>
      </c>
      <c r="E38" s="116" t="str">
        <f>D35</f>
        <v>ENTRATE GESTIONI SPECIALI</v>
      </c>
      <c r="F38" s="117"/>
      <c r="G38" s="118">
        <f>SUBTOTAL(9,G37)</f>
        <v>21000000</v>
      </c>
      <c r="H38" s="118">
        <f>SUBTOTAL(9,H37)</f>
        <v>21000000</v>
      </c>
    </row>
    <row r="39" spans="1:43" s="49" customFormat="1" ht="16.2" customHeight="1" outlineLevel="2" x14ac:dyDescent="0.3">
      <c r="A39" s="34"/>
      <c r="B39" s="34" t="s">
        <v>85</v>
      </c>
      <c r="C39" s="34"/>
      <c r="D39" s="68" t="str">
        <f>B39</f>
        <v xml:space="preserve">TITOLO IV - PARTITE DI GIRO </v>
      </c>
      <c r="E39" s="84" t="str">
        <f>B36</f>
        <v xml:space="preserve">TITOLO III - GESTIONI SPECIALI </v>
      </c>
      <c r="F39" s="85"/>
      <c r="G39" s="106">
        <f>SUBTOTAL(9,G37:G37)</f>
        <v>21000000</v>
      </c>
      <c r="H39" s="106">
        <f>SUBTOTAL(9,H37:H37)</f>
        <v>21000000</v>
      </c>
    </row>
    <row r="40" spans="1:43" s="49" customFormat="1" ht="16.2" customHeight="1" outlineLevel="2" x14ac:dyDescent="0.3">
      <c r="B40" s="49" t="s">
        <v>87</v>
      </c>
      <c r="D40" s="69"/>
      <c r="E40" s="66" t="str">
        <f>CONCATENATE(C38,"   ",D38)</f>
        <v>4.1   ENTRATE AVENTI NATURA DI PARTITE DI GIRO</v>
      </c>
      <c r="F40" s="67"/>
      <c r="G40" s="107"/>
      <c r="H40" s="107"/>
    </row>
    <row r="41" spans="1:43" ht="16.2" customHeight="1" x14ac:dyDescent="0.3">
      <c r="E41" s="65" t="s">
        <v>86</v>
      </c>
      <c r="F41" s="65" t="s">
        <v>84</v>
      </c>
      <c r="G41" s="104">
        <v>79000000</v>
      </c>
      <c r="H41" s="104">
        <v>79000000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</row>
    <row r="42" spans="1:43" ht="22.5" customHeight="1" x14ac:dyDescent="0.3">
      <c r="A42" s="49"/>
      <c r="B42" s="49"/>
      <c r="C42" s="49"/>
      <c r="D42" s="49"/>
      <c r="E42" s="119" t="str">
        <f>D38</f>
        <v>ENTRATE AVENTI NATURA DI PARTITE DI GIRO</v>
      </c>
      <c r="F42" s="120"/>
      <c r="G42" s="118">
        <v>79000000</v>
      </c>
      <c r="H42" s="118">
        <v>79000000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</row>
    <row r="43" spans="1:43" ht="12" x14ac:dyDescent="0.3">
      <c r="A43" s="49"/>
      <c r="B43" s="49"/>
      <c r="C43" s="49"/>
      <c r="D43" s="49"/>
      <c r="E43" s="84" t="str">
        <f>B39</f>
        <v xml:space="preserve">TITOLO IV - PARTITE DI GIRO </v>
      </c>
      <c r="F43" s="85"/>
      <c r="G43" s="106">
        <f>SUBTOTAL(9,G41:G41)</f>
        <v>79000000</v>
      </c>
      <c r="H43" s="106">
        <f>SUBTOTAL(9,H41:H41)</f>
        <v>79000000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</row>
    <row r="44" spans="1:43" ht="12" x14ac:dyDescent="0.3">
      <c r="E44" s="86" t="s">
        <v>88</v>
      </c>
      <c r="F44" s="87"/>
      <c r="G44" s="105">
        <f>SUBTOTAL(9,G6:G43)</f>
        <v>632092048.92493999</v>
      </c>
      <c r="H44" s="105">
        <f>SUBTOTAL(9,H6:H43)</f>
        <v>610973162.12494004</v>
      </c>
    </row>
    <row r="45" spans="1:43" ht="12" x14ac:dyDescent="0.3">
      <c r="E45" s="127" t="s">
        <v>140</v>
      </c>
      <c r="F45" s="127"/>
      <c r="G45" s="127"/>
      <c r="H45" s="127"/>
    </row>
    <row r="46" spans="1:43" ht="12" x14ac:dyDescent="0.3">
      <c r="E46" s="49"/>
      <c r="F46" s="49"/>
      <c r="G46" s="73"/>
      <c r="H46" s="73"/>
    </row>
  </sheetData>
  <mergeCells count="2">
    <mergeCell ref="E45:H45"/>
    <mergeCell ref="G2:H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0A1E-D390-4717-891E-71012D6137AD}">
  <dimension ref="A1:H45"/>
  <sheetViews>
    <sheetView topLeftCell="E1" zoomScaleNormal="100" workbookViewId="0">
      <selection activeCell="I10" sqref="I10"/>
    </sheetView>
  </sheetViews>
  <sheetFormatPr defaultColWidth="133.88671875" defaultRowHeight="11.4" outlineLevelRow="4" x14ac:dyDescent="0.3"/>
  <cols>
    <col min="1" max="1" width="16.33203125" style="13" hidden="1" customWidth="1"/>
    <col min="2" max="2" width="31.44140625" style="13" hidden="1" customWidth="1"/>
    <col min="3" max="3" width="11.88671875" style="13" hidden="1" customWidth="1"/>
    <col min="4" max="4" width="40.6640625" style="13" hidden="1" customWidth="1"/>
    <col min="5" max="5" width="9.88671875" style="16" customWidth="1"/>
    <col min="6" max="6" width="52.88671875" style="16" customWidth="1"/>
    <col min="7" max="7" width="19.109375" style="70" customWidth="1"/>
    <col min="8" max="8" width="18.33203125" style="70" customWidth="1"/>
    <col min="9" max="16384" width="133.88671875" style="13"/>
  </cols>
  <sheetData>
    <row r="1" spans="1:8" ht="4.95" customHeight="1" x14ac:dyDescent="0.3"/>
    <row r="2" spans="1:8" ht="16.95" customHeight="1" x14ac:dyDescent="0.3">
      <c r="E2" s="122"/>
      <c r="F2" s="123"/>
      <c r="G2" s="128" t="s">
        <v>142</v>
      </c>
      <c r="H2" s="129"/>
    </row>
    <row r="3" spans="1:8" ht="12" x14ac:dyDescent="0.3">
      <c r="A3" s="17" t="s">
        <v>11</v>
      </c>
      <c r="B3" s="17" t="s">
        <v>12</v>
      </c>
      <c r="C3" s="17" t="s">
        <v>13</v>
      </c>
      <c r="D3" s="17" t="s">
        <v>89</v>
      </c>
      <c r="E3" s="121" t="s">
        <v>15</v>
      </c>
      <c r="F3" s="115" t="s">
        <v>16</v>
      </c>
      <c r="G3" s="71" t="s">
        <v>17</v>
      </c>
      <c r="H3" s="72" t="s">
        <v>18</v>
      </c>
    </row>
    <row r="4" spans="1:8" s="14" customFormat="1" ht="16.2" customHeight="1" x14ac:dyDescent="0.3">
      <c r="A4" s="18"/>
      <c r="B4" s="18"/>
      <c r="C4" s="18"/>
      <c r="D4" s="18"/>
      <c r="E4" s="19" t="str">
        <f>CONCATENATE(C5,"   ",D5)</f>
        <v>1.1   FUNZIONAMENTO</v>
      </c>
      <c r="F4" s="19"/>
      <c r="G4" s="88"/>
      <c r="H4" s="113"/>
    </row>
    <row r="5" spans="1:8" ht="16.2" customHeight="1" outlineLevel="4" x14ac:dyDescent="0.3">
      <c r="A5" s="20" t="s">
        <v>90</v>
      </c>
      <c r="B5" s="20" t="s">
        <v>91</v>
      </c>
      <c r="C5" s="20" t="s">
        <v>92</v>
      </c>
      <c r="D5" s="21" t="s">
        <v>93</v>
      </c>
      <c r="E5" s="22" t="s">
        <v>94</v>
      </c>
      <c r="F5" s="22" t="s">
        <v>95</v>
      </c>
      <c r="G5" s="89">
        <v>580498.64</v>
      </c>
      <c r="H5" s="89">
        <v>580498.64</v>
      </c>
    </row>
    <row r="6" spans="1:8" ht="16.2" customHeight="1" outlineLevel="4" x14ac:dyDescent="0.3">
      <c r="A6" s="20" t="s">
        <v>90</v>
      </c>
      <c r="B6" s="20" t="s">
        <v>91</v>
      </c>
      <c r="C6" s="20" t="s">
        <v>92</v>
      </c>
      <c r="D6" s="21" t="s">
        <v>93</v>
      </c>
      <c r="E6" s="22" t="s">
        <v>96</v>
      </c>
      <c r="F6" s="22" t="s">
        <v>97</v>
      </c>
      <c r="G6" s="89">
        <v>183148151.75065202</v>
      </c>
      <c r="H6" s="89">
        <v>181209646.04065204</v>
      </c>
    </row>
    <row r="7" spans="1:8" ht="16.2" customHeight="1" outlineLevel="4" x14ac:dyDescent="0.3">
      <c r="A7" s="20" t="s">
        <v>90</v>
      </c>
      <c r="B7" s="20" t="s">
        <v>91</v>
      </c>
      <c r="C7" s="20" t="s">
        <v>92</v>
      </c>
      <c r="D7" s="21" t="s">
        <v>93</v>
      </c>
      <c r="E7" s="22" t="s">
        <v>98</v>
      </c>
      <c r="F7" s="22" t="s">
        <v>99</v>
      </c>
      <c r="G7" s="89">
        <v>77262448.769999996</v>
      </c>
      <c r="H7" s="89">
        <v>70740256.289999992</v>
      </c>
    </row>
    <row r="8" spans="1:8" ht="16.2" customHeight="1" outlineLevel="3" x14ac:dyDescent="0.3">
      <c r="A8" s="20"/>
      <c r="B8" s="20"/>
      <c r="C8" s="20"/>
      <c r="D8" s="23" t="s">
        <v>100</v>
      </c>
      <c r="E8" s="82" t="str">
        <f>D8</f>
        <v xml:space="preserve">FUNZIONAMENTO </v>
      </c>
      <c r="F8" s="82"/>
      <c r="G8" s="83">
        <f>SUBTOTAL(9,G5:G7)</f>
        <v>260991099.16065198</v>
      </c>
      <c r="H8" s="114">
        <f>SUBTOTAL(9,H5:H7)</f>
        <v>252530400.97065201</v>
      </c>
    </row>
    <row r="9" spans="1:8" ht="16.2" customHeight="1" outlineLevel="3" x14ac:dyDescent="0.3">
      <c r="A9" s="20"/>
      <c r="B9" s="20"/>
      <c r="C9" s="20"/>
      <c r="D9" s="24"/>
      <c r="E9" s="25" t="str">
        <f>CONCATENATE(C10,"   ",D10)</f>
        <v>1.2   INTERVENTI DIVERSI</v>
      </c>
      <c r="F9" s="26"/>
      <c r="G9" s="90"/>
      <c r="H9" s="112"/>
    </row>
    <row r="10" spans="1:8" ht="16.2" customHeight="1" outlineLevel="4" x14ac:dyDescent="0.3">
      <c r="A10" s="20" t="s">
        <v>90</v>
      </c>
      <c r="B10" s="20" t="s">
        <v>91</v>
      </c>
      <c r="C10" s="20" t="s">
        <v>23</v>
      </c>
      <c r="D10" s="21" t="s">
        <v>101</v>
      </c>
      <c r="E10" s="22" t="s">
        <v>102</v>
      </c>
      <c r="F10" s="22" t="s">
        <v>103</v>
      </c>
      <c r="G10" s="89">
        <v>5175142.5999999996</v>
      </c>
      <c r="H10" s="89">
        <v>4701736.83</v>
      </c>
    </row>
    <row r="11" spans="1:8" ht="16.2" customHeight="1" outlineLevel="4" x14ac:dyDescent="0.3">
      <c r="A11" s="20" t="s">
        <v>90</v>
      </c>
      <c r="B11" s="20" t="s">
        <v>91</v>
      </c>
      <c r="C11" s="20" t="s">
        <v>23</v>
      </c>
      <c r="D11" s="21" t="s">
        <v>101</v>
      </c>
      <c r="E11" s="22" t="s">
        <v>27</v>
      </c>
      <c r="F11" s="22" t="s">
        <v>104</v>
      </c>
      <c r="G11" s="89">
        <v>16406482.01</v>
      </c>
      <c r="H11" s="89">
        <v>16406482.01</v>
      </c>
    </row>
    <row r="12" spans="1:8" ht="16.2" customHeight="1" outlineLevel="4" x14ac:dyDescent="0.3">
      <c r="A12" s="20" t="s">
        <v>90</v>
      </c>
      <c r="B12" s="20" t="s">
        <v>91</v>
      </c>
      <c r="C12" s="20" t="s">
        <v>23</v>
      </c>
      <c r="D12" s="21" t="s">
        <v>101</v>
      </c>
      <c r="E12" s="22" t="s">
        <v>29</v>
      </c>
      <c r="F12" s="22" t="s">
        <v>105</v>
      </c>
      <c r="G12" s="89">
        <v>3906388.89</v>
      </c>
      <c r="H12" s="89">
        <v>3906388.89</v>
      </c>
    </row>
    <row r="13" spans="1:8" ht="16.2" customHeight="1" outlineLevel="4" x14ac:dyDescent="0.3">
      <c r="A13" s="20" t="s">
        <v>90</v>
      </c>
      <c r="B13" s="20" t="s">
        <v>91</v>
      </c>
      <c r="C13" s="20" t="s">
        <v>23</v>
      </c>
      <c r="D13" s="21" t="s">
        <v>101</v>
      </c>
      <c r="E13" s="22" t="s">
        <v>31</v>
      </c>
      <c r="F13" s="22" t="s">
        <v>106</v>
      </c>
      <c r="G13" s="89">
        <v>14526547.1138</v>
      </c>
      <c r="H13" s="89">
        <v>14293415.0638</v>
      </c>
    </row>
    <row r="14" spans="1:8" ht="16.2" customHeight="1" outlineLevel="4" x14ac:dyDescent="0.3">
      <c r="A14" s="20" t="s">
        <v>90</v>
      </c>
      <c r="B14" s="20" t="s">
        <v>91</v>
      </c>
      <c r="C14" s="20" t="s">
        <v>23</v>
      </c>
      <c r="D14" s="21" t="s">
        <v>101</v>
      </c>
      <c r="E14" s="22" t="s">
        <v>107</v>
      </c>
      <c r="F14" s="22" t="s">
        <v>108</v>
      </c>
      <c r="G14" s="89">
        <v>5348097.99</v>
      </c>
      <c r="H14" s="89">
        <v>6263097.9900000002</v>
      </c>
    </row>
    <row r="15" spans="1:8" ht="16.2" customHeight="1" outlineLevel="4" x14ac:dyDescent="0.3">
      <c r="A15" s="20" t="s">
        <v>90</v>
      </c>
      <c r="B15" s="20" t="s">
        <v>91</v>
      </c>
      <c r="C15" s="20" t="s">
        <v>23</v>
      </c>
      <c r="D15" s="21" t="s">
        <v>101</v>
      </c>
      <c r="E15" s="22" t="s">
        <v>109</v>
      </c>
      <c r="F15" s="22" t="s">
        <v>110</v>
      </c>
      <c r="G15" s="89">
        <v>1335792</v>
      </c>
      <c r="H15" s="89">
        <v>1335792</v>
      </c>
    </row>
    <row r="16" spans="1:8" ht="16.2" customHeight="1" outlineLevel="3" x14ac:dyDescent="0.3">
      <c r="A16" s="20"/>
      <c r="B16" s="20"/>
      <c r="C16" s="20"/>
      <c r="D16" s="23" t="s">
        <v>111</v>
      </c>
      <c r="E16" s="82" t="str">
        <f>D16</f>
        <v xml:space="preserve">INTERVENTI DIVERSI </v>
      </c>
      <c r="F16" s="82"/>
      <c r="G16" s="83">
        <f>SUBTOTAL(9,G10:G15)</f>
        <v>46698450.603800006</v>
      </c>
      <c r="H16" s="114">
        <f>SUBTOTAL(9,H10:H15)</f>
        <v>46906912.783799998</v>
      </c>
    </row>
    <row r="17" spans="1:8" ht="16.2" customHeight="1" outlineLevel="3" x14ac:dyDescent="0.3">
      <c r="A17" s="20"/>
      <c r="B17" s="20"/>
      <c r="C17" s="20"/>
      <c r="D17" s="24"/>
      <c r="E17" s="78" t="str">
        <f>CONCATENATE(C18,"   ",D18)</f>
        <v>1.3   ONERI COMUNI</v>
      </c>
      <c r="F17" s="80"/>
      <c r="G17" s="90"/>
      <c r="H17" s="112"/>
    </row>
    <row r="18" spans="1:8" ht="16.2" customHeight="1" outlineLevel="4" x14ac:dyDescent="0.3">
      <c r="A18" s="27" t="s">
        <v>112</v>
      </c>
      <c r="B18" s="27" t="s">
        <v>91</v>
      </c>
      <c r="C18" s="27" t="s">
        <v>34</v>
      </c>
      <c r="D18" s="28" t="s">
        <v>113</v>
      </c>
      <c r="E18" s="29" t="s">
        <v>36</v>
      </c>
      <c r="F18" s="29" t="s">
        <v>114</v>
      </c>
      <c r="G18" s="89">
        <v>3500000</v>
      </c>
      <c r="H18" s="89">
        <v>0</v>
      </c>
    </row>
    <row r="19" spans="1:8" ht="16.2" customHeight="1" outlineLevel="3" x14ac:dyDescent="0.3">
      <c r="A19" s="20"/>
      <c r="B19" s="20"/>
      <c r="C19" s="20"/>
      <c r="D19" s="28" t="s">
        <v>113</v>
      </c>
      <c r="E19" s="82" t="str">
        <f>D19</f>
        <v>ONERI COMUNI</v>
      </c>
      <c r="F19" s="82"/>
      <c r="G19" s="83">
        <f>SUBTOTAL(9,G18:G18)</f>
        <v>3500000</v>
      </c>
      <c r="H19" s="114">
        <f>SUBTOTAL(9,H18:H18)</f>
        <v>0</v>
      </c>
    </row>
    <row r="20" spans="1:8" ht="16.2" customHeight="1" outlineLevel="3" x14ac:dyDescent="0.3">
      <c r="A20" s="20"/>
      <c r="B20" s="20"/>
      <c r="C20" s="20"/>
      <c r="D20" s="24"/>
      <c r="E20" s="25" t="str">
        <f>CONCATENATE(C21,"   ",D21)</f>
        <v>1.4   ACCANTONAMENTO AL TRATTAMENTO DI FINE RAPPORTO</v>
      </c>
      <c r="F20" s="26"/>
      <c r="G20" s="90"/>
      <c r="H20" s="90"/>
    </row>
    <row r="21" spans="1:8" ht="16.2" customHeight="1" outlineLevel="4" x14ac:dyDescent="0.3">
      <c r="A21" s="20" t="s">
        <v>90</v>
      </c>
      <c r="B21" s="20" t="s">
        <v>91</v>
      </c>
      <c r="C21" s="20" t="s">
        <v>115</v>
      </c>
      <c r="D21" s="21" t="s">
        <v>116</v>
      </c>
      <c r="E21" s="22" t="s">
        <v>117</v>
      </c>
      <c r="F21" s="22" t="s">
        <v>116</v>
      </c>
      <c r="G21" s="89">
        <v>0</v>
      </c>
      <c r="H21" s="89">
        <v>5299296</v>
      </c>
    </row>
    <row r="22" spans="1:8" ht="16.2" customHeight="1" outlineLevel="3" x14ac:dyDescent="0.3">
      <c r="A22" s="20"/>
      <c r="B22" s="20"/>
      <c r="C22" s="20"/>
      <c r="D22" s="21" t="s">
        <v>118</v>
      </c>
      <c r="E22" s="82" t="str">
        <f>D22</f>
        <v>ACCANTONAMENTO A FONDO RISCHI ED ONERI</v>
      </c>
      <c r="F22" s="82"/>
      <c r="G22" s="83">
        <f>SUBTOTAL(9,G21:G21)</f>
        <v>0</v>
      </c>
      <c r="H22" s="114">
        <f>SUBTOTAL(9,H21:H21)</f>
        <v>5299296</v>
      </c>
    </row>
    <row r="23" spans="1:8" ht="16.2" customHeight="1" outlineLevel="3" x14ac:dyDescent="0.3">
      <c r="A23" s="20"/>
      <c r="B23" s="20"/>
      <c r="C23" s="20"/>
      <c r="D23" s="21"/>
      <c r="E23" s="25" t="str">
        <f>CONCATENATE(C24,"   ",D24)</f>
        <v>1.5   ACCANTONAMENTO A FONDO RISCHI ED ONERI</v>
      </c>
      <c r="F23" s="26"/>
      <c r="G23" s="90"/>
      <c r="H23" s="112"/>
    </row>
    <row r="24" spans="1:8" ht="16.2" customHeight="1" outlineLevel="4" x14ac:dyDescent="0.3">
      <c r="A24" s="20" t="s">
        <v>90</v>
      </c>
      <c r="B24" s="20" t="s">
        <v>91</v>
      </c>
      <c r="C24" s="20" t="s">
        <v>119</v>
      </c>
      <c r="D24" s="23" t="s">
        <v>118</v>
      </c>
      <c r="E24" s="15" t="s">
        <v>120</v>
      </c>
      <c r="F24" s="30" t="s">
        <v>118</v>
      </c>
      <c r="G24" s="92">
        <v>5018067.1153600002</v>
      </c>
      <c r="H24" s="91">
        <v>0</v>
      </c>
    </row>
    <row r="25" spans="1:8" ht="16.2" customHeight="1" outlineLevel="3" x14ac:dyDescent="0.3">
      <c r="A25" s="20"/>
      <c r="B25" s="20"/>
      <c r="C25" s="20"/>
      <c r="D25" s="23" t="s">
        <v>118</v>
      </c>
      <c r="E25" s="82" t="str">
        <f>D25</f>
        <v>ACCANTONAMENTO A FONDO RISCHI ED ONERI</v>
      </c>
      <c r="F25" s="82"/>
      <c r="G25" s="83">
        <v>5018067.1153600002</v>
      </c>
      <c r="H25" s="114">
        <f>SUBTOTAL(9,H24:H24)</f>
        <v>0</v>
      </c>
    </row>
    <row r="26" spans="1:8" ht="16.2" customHeight="1" outlineLevel="2" x14ac:dyDescent="0.3">
      <c r="A26" s="20"/>
      <c r="B26" s="24" t="s">
        <v>121</v>
      </c>
      <c r="C26" s="20"/>
      <c r="D26" s="21"/>
      <c r="E26" s="96" t="str">
        <f>B26</f>
        <v xml:space="preserve">TITOLO I - USCITE CORRENTI </v>
      </c>
      <c r="F26" s="96"/>
      <c r="G26" s="96">
        <f>SUBTOTAL(9,G5:G25)-G24</f>
        <v>316207616.879812</v>
      </c>
      <c r="H26" s="108">
        <f>SUBTOTAL(9,H5:H25)</f>
        <v>304736609.75445199</v>
      </c>
    </row>
    <row r="27" spans="1:8" ht="16.2" customHeight="1" outlineLevel="2" x14ac:dyDescent="0.3">
      <c r="A27" s="20"/>
      <c r="B27" s="24"/>
      <c r="C27" s="20"/>
      <c r="D27" s="21"/>
      <c r="E27" s="76" t="str">
        <f>CONCATENATE(C28,"   ",D28)</f>
        <v>2.1   INVESTIMENTI</v>
      </c>
      <c r="F27" s="77"/>
      <c r="G27" s="93"/>
      <c r="H27" s="111"/>
    </row>
    <row r="28" spans="1:8" ht="22.8" outlineLevel="4" x14ac:dyDescent="0.3">
      <c r="A28" s="20" t="s">
        <v>90</v>
      </c>
      <c r="B28" s="20" t="s">
        <v>122</v>
      </c>
      <c r="C28" s="20" t="s">
        <v>49</v>
      </c>
      <c r="D28" s="21" t="s">
        <v>123</v>
      </c>
      <c r="E28" s="29" t="s">
        <v>51</v>
      </c>
      <c r="F28" s="29" t="s">
        <v>124</v>
      </c>
      <c r="G28" s="89">
        <v>8422500</v>
      </c>
      <c r="H28" s="89">
        <v>7931259</v>
      </c>
    </row>
    <row r="29" spans="1:8" ht="16.2" customHeight="1" outlineLevel="4" x14ac:dyDescent="0.3">
      <c r="A29" s="20" t="s">
        <v>90</v>
      </c>
      <c r="B29" s="20" t="s">
        <v>122</v>
      </c>
      <c r="C29" s="20" t="s">
        <v>49</v>
      </c>
      <c r="D29" s="21" t="s">
        <v>123</v>
      </c>
      <c r="E29" s="29" t="s">
        <v>53</v>
      </c>
      <c r="F29" s="29" t="s">
        <v>125</v>
      </c>
      <c r="G29" s="89">
        <v>141442737.5</v>
      </c>
      <c r="H29" s="89">
        <v>146243886.66</v>
      </c>
    </row>
    <row r="30" spans="1:8" ht="16.2" customHeight="1" outlineLevel="4" x14ac:dyDescent="0.3">
      <c r="A30" s="20" t="s">
        <v>90</v>
      </c>
      <c r="B30" s="20" t="s">
        <v>122</v>
      </c>
      <c r="C30" s="20" t="s">
        <v>49</v>
      </c>
      <c r="D30" s="21" t="s">
        <v>123</v>
      </c>
      <c r="E30" s="29" t="s">
        <v>55</v>
      </c>
      <c r="F30" s="29" t="s">
        <v>126</v>
      </c>
      <c r="G30" s="89">
        <v>110000</v>
      </c>
      <c r="H30" s="89">
        <v>113500</v>
      </c>
    </row>
    <row r="31" spans="1:8" ht="16.2" customHeight="1" outlineLevel="4" x14ac:dyDescent="0.3">
      <c r="A31" s="20" t="s">
        <v>90</v>
      </c>
      <c r="B31" s="20" t="s">
        <v>122</v>
      </c>
      <c r="C31" s="20" t="s">
        <v>49</v>
      </c>
      <c r="D31" s="21" t="s">
        <v>123</v>
      </c>
      <c r="E31" s="29" t="s">
        <v>57</v>
      </c>
      <c r="F31" s="29" t="s">
        <v>127</v>
      </c>
      <c r="G31" s="89">
        <v>20000</v>
      </c>
      <c r="H31" s="89">
        <v>20000</v>
      </c>
    </row>
    <row r="32" spans="1:8" ht="22.8" outlineLevel="4" x14ac:dyDescent="0.3">
      <c r="A32" s="20" t="s">
        <v>90</v>
      </c>
      <c r="B32" s="20" t="s">
        <v>122</v>
      </c>
      <c r="C32" s="20" t="s">
        <v>49</v>
      </c>
      <c r="D32" s="21" t="s">
        <v>123</v>
      </c>
      <c r="E32" s="29" t="s">
        <v>128</v>
      </c>
      <c r="F32" s="29" t="s">
        <v>129</v>
      </c>
      <c r="G32" s="89">
        <v>14688398.74</v>
      </c>
      <c r="H32" s="89">
        <v>14685466.539999999</v>
      </c>
    </row>
    <row r="33" spans="1:8" ht="16.2" customHeight="1" outlineLevel="3" x14ac:dyDescent="0.3">
      <c r="A33" s="20"/>
      <c r="B33" s="20"/>
      <c r="C33" s="20"/>
      <c r="D33" s="23" t="s">
        <v>130</v>
      </c>
      <c r="E33" s="82" t="str">
        <f>D33</f>
        <v xml:space="preserve">INVESTIMENTI </v>
      </c>
      <c r="F33" s="82"/>
      <c r="G33" s="83">
        <f>SUBTOTAL(9,G28:G32)</f>
        <v>164683636.24000001</v>
      </c>
      <c r="H33" s="114">
        <f>SUBTOTAL(9,H28:H32)</f>
        <v>168994112.19999999</v>
      </c>
    </row>
    <row r="34" spans="1:8" ht="16.2" customHeight="1" outlineLevel="2" x14ac:dyDescent="0.3">
      <c r="A34" s="20"/>
      <c r="B34" s="24" t="s">
        <v>131</v>
      </c>
      <c r="C34" s="20"/>
      <c r="D34" s="21"/>
      <c r="E34" s="96" t="str">
        <f>B34</f>
        <v xml:space="preserve">TITOLO II - USCITE IN CONTO CAPITALE </v>
      </c>
      <c r="F34" s="96"/>
      <c r="G34" s="96">
        <f>SUBTOTAL(9,G28:G32)</f>
        <v>164683636.24000001</v>
      </c>
      <c r="H34" s="108">
        <f>SUBTOTAL(9,H28:H32)</f>
        <v>168994112.19999999</v>
      </c>
    </row>
    <row r="35" spans="1:8" ht="16.2" customHeight="1" outlineLevel="1" x14ac:dyDescent="0.3">
      <c r="A35" s="24"/>
      <c r="B35" s="20"/>
      <c r="C35" s="20"/>
      <c r="D35" s="20"/>
      <c r="E35" s="25" t="str">
        <f>CONCATENATE(C36,"   ",D36)</f>
        <v>3.1   USCITE GESTIONI SPECIALI</v>
      </c>
      <c r="F35" s="31"/>
      <c r="G35" s="94"/>
      <c r="H35" s="110"/>
    </row>
    <row r="36" spans="1:8" ht="16.2" customHeight="1" outlineLevel="4" x14ac:dyDescent="0.3">
      <c r="A36" s="20" t="s">
        <v>76</v>
      </c>
      <c r="B36" s="20" t="s">
        <v>77</v>
      </c>
      <c r="C36" s="20" t="s">
        <v>78</v>
      </c>
      <c r="D36" s="21" t="s">
        <v>132</v>
      </c>
      <c r="E36" s="32" t="s">
        <v>81</v>
      </c>
      <c r="F36" s="32" t="s">
        <v>132</v>
      </c>
      <c r="G36" s="89">
        <v>21000000</v>
      </c>
      <c r="H36" s="89">
        <v>21000000</v>
      </c>
    </row>
    <row r="37" spans="1:8" ht="16.2" customHeight="1" outlineLevel="3" x14ac:dyDescent="0.3">
      <c r="A37" s="20"/>
      <c r="B37" s="20"/>
      <c r="C37" s="20"/>
      <c r="D37" s="23" t="s">
        <v>133</v>
      </c>
      <c r="E37" s="82" t="str">
        <f>D37</f>
        <v xml:space="preserve">USCITE GESTIONI SPECIALI </v>
      </c>
      <c r="F37" s="82"/>
      <c r="G37" s="83">
        <f>SUBTOTAL(9,G36:G36)</f>
        <v>21000000</v>
      </c>
      <c r="H37" s="114">
        <f>SUBTOTAL(9,H36:H36)</f>
        <v>21000000</v>
      </c>
    </row>
    <row r="38" spans="1:8" ht="16.2" customHeight="1" outlineLevel="2" x14ac:dyDescent="0.3">
      <c r="A38" s="20"/>
      <c r="B38" s="24" t="s">
        <v>134</v>
      </c>
      <c r="C38" s="20"/>
      <c r="D38" s="21"/>
      <c r="E38" s="96" t="str">
        <f>B38</f>
        <v>TITOLO III - GESTIONI SPECIALI Totale</v>
      </c>
      <c r="F38" s="96"/>
      <c r="G38" s="96">
        <f>SUBTOTAL(9,G36:G36)</f>
        <v>21000000</v>
      </c>
      <c r="H38" s="108">
        <f>SUBTOTAL(9,H36:H36)</f>
        <v>21000000</v>
      </c>
    </row>
    <row r="39" spans="1:8" ht="16.2" customHeight="1" outlineLevel="2" x14ac:dyDescent="0.3">
      <c r="A39" s="20"/>
      <c r="B39" s="24"/>
      <c r="C39" s="20"/>
      <c r="D39" s="20"/>
      <c r="E39" s="78" t="str">
        <f>CONCATENATE(C40,"   ",D40)</f>
        <v>4.1   USCITE AVENTI NATURA DI PARTITE DI GIRO</v>
      </c>
      <c r="F39" s="79"/>
      <c r="G39" s="95"/>
      <c r="H39" s="95"/>
    </row>
    <row r="40" spans="1:8" ht="16.2" customHeight="1" outlineLevel="4" x14ac:dyDescent="0.3">
      <c r="A40" s="20" t="s">
        <v>76</v>
      </c>
      <c r="B40" s="20" t="s">
        <v>82</v>
      </c>
      <c r="C40" s="20" t="s">
        <v>83</v>
      </c>
      <c r="D40" s="21" t="s">
        <v>135</v>
      </c>
      <c r="E40" s="32" t="s">
        <v>86</v>
      </c>
      <c r="F40" s="32" t="s">
        <v>135</v>
      </c>
      <c r="G40" s="89">
        <v>79000000</v>
      </c>
      <c r="H40" s="89">
        <v>79000000</v>
      </c>
    </row>
    <row r="41" spans="1:8" ht="16.2" customHeight="1" outlineLevel="3" x14ac:dyDescent="0.3">
      <c r="A41" s="33"/>
      <c r="B41" s="33"/>
      <c r="C41" s="33"/>
      <c r="D41" s="34" t="s">
        <v>136</v>
      </c>
      <c r="E41" s="82" t="str">
        <f>D41</f>
        <v xml:space="preserve">USCITE AVENTI NATURA DI PARTITE DI GIRO </v>
      </c>
      <c r="F41" s="82"/>
      <c r="G41" s="83">
        <f>SUBTOTAL(9,G40:G40)</f>
        <v>79000000</v>
      </c>
      <c r="H41" s="114">
        <f>SUBTOTAL(9,H40:H40)</f>
        <v>79000000</v>
      </c>
    </row>
    <row r="42" spans="1:8" ht="16.2" customHeight="1" outlineLevel="2" x14ac:dyDescent="0.3">
      <c r="A42" s="33"/>
      <c r="B42" s="34" t="s">
        <v>137</v>
      </c>
      <c r="C42" s="33"/>
      <c r="D42" s="33"/>
      <c r="E42" s="96" t="str">
        <f>B42</f>
        <v>TITOLO IV - PARTITE DI GIRO Totale</v>
      </c>
      <c r="F42" s="96"/>
      <c r="G42" s="96">
        <f>SUBTOTAL(9,G40:G40)</f>
        <v>79000000</v>
      </c>
      <c r="H42" s="109">
        <f>SUBTOTAL(9,H40:H40)</f>
        <v>79000000</v>
      </c>
    </row>
    <row r="43" spans="1:8" ht="16.2" customHeight="1" x14ac:dyDescent="0.3">
      <c r="A43" s="34" t="s">
        <v>87</v>
      </c>
      <c r="B43" s="33"/>
      <c r="C43" s="33"/>
      <c r="D43" s="33"/>
      <c r="E43" s="97" t="s">
        <v>138</v>
      </c>
      <c r="F43" s="98"/>
      <c r="G43" s="99">
        <f>G26+G34+G38+G42</f>
        <v>580891253.11981201</v>
      </c>
      <c r="H43" s="99">
        <f>H26+H34+H38+H42</f>
        <v>573730721.95445204</v>
      </c>
    </row>
    <row r="44" spans="1:8" ht="12" x14ac:dyDescent="0.3">
      <c r="E44" s="130" t="s">
        <v>139</v>
      </c>
      <c r="F44" s="131"/>
      <c r="G44" s="131"/>
      <c r="H44" s="131"/>
    </row>
    <row r="45" spans="1:8" x14ac:dyDescent="0.3">
      <c r="F45" s="13"/>
    </row>
  </sheetData>
  <mergeCells count="2">
    <mergeCell ref="E44:H44"/>
    <mergeCell ref="G2:H2"/>
  </mergeCells>
  <pageMargins left="0.70866141732283472" right="0.70866141732283472" top="0.74803149606299213" bottom="0.74803149606299213" header="0.31496062992125984" footer="0.31496062992125984"/>
  <pageSetup paperSize="9" scale="8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workbookViewId="0">
      <selection activeCell="F29" sqref="F29"/>
    </sheetView>
  </sheetViews>
  <sheetFormatPr defaultColWidth="9.109375" defaultRowHeight="11.4" x14ac:dyDescent="0.2"/>
  <cols>
    <col min="1" max="1" width="82.6640625" style="1" customWidth="1"/>
    <col min="2" max="2" width="15.5546875" style="1" customWidth="1"/>
    <col min="3" max="16384" width="9.109375" style="1"/>
  </cols>
  <sheetData>
    <row r="1" spans="1:2" ht="24" customHeight="1" x14ac:dyDescent="0.2">
      <c r="A1" s="81" t="s">
        <v>10</v>
      </c>
      <c r="B1" s="81"/>
    </row>
    <row r="2" spans="1:2" ht="24" customHeight="1" x14ac:dyDescent="0.2">
      <c r="A2" s="132" t="s">
        <v>0</v>
      </c>
      <c r="B2" s="134" t="s">
        <v>9</v>
      </c>
    </row>
    <row r="3" spans="1:2" ht="24" customHeight="1" x14ac:dyDescent="0.2">
      <c r="A3" s="133"/>
      <c r="B3" s="135"/>
    </row>
    <row r="4" spans="1:2" ht="24" customHeight="1" x14ac:dyDescent="0.2">
      <c r="A4" s="2" t="s">
        <v>1</v>
      </c>
      <c r="B4" s="3">
        <v>308053732.92493999</v>
      </c>
    </row>
    <row r="5" spans="1:2" ht="24" customHeight="1" x14ac:dyDescent="0.2">
      <c r="A5" s="2" t="s">
        <v>2</v>
      </c>
      <c r="B5" s="4">
        <v>314934136.08853352</v>
      </c>
    </row>
    <row r="6" spans="1:2" ht="24" customHeight="1" x14ac:dyDescent="0.2">
      <c r="A6" s="5" t="s">
        <v>3</v>
      </c>
      <c r="B6" s="6">
        <f>B4-B5</f>
        <v>-6880403.1635935307</v>
      </c>
    </row>
    <row r="7" spans="1:2" ht="24" customHeight="1" x14ac:dyDescent="0.2">
      <c r="A7" s="2" t="s">
        <v>4</v>
      </c>
      <c r="B7" s="4">
        <v>2890000</v>
      </c>
    </row>
    <row r="8" spans="1:2" ht="24" customHeight="1" x14ac:dyDescent="0.2">
      <c r="A8" s="2" t="s">
        <v>5</v>
      </c>
      <c r="B8" s="4">
        <v>0</v>
      </c>
    </row>
    <row r="9" spans="1:2" ht="24" customHeight="1" x14ac:dyDescent="0.2">
      <c r="A9" s="5" t="s">
        <v>8</v>
      </c>
      <c r="B9" s="6">
        <f>B6+B7+B8</f>
        <v>-3990403.1635935307</v>
      </c>
    </row>
    <row r="10" spans="1:2" ht="24" customHeight="1" x14ac:dyDescent="0.2">
      <c r="A10" s="7" t="s">
        <v>6</v>
      </c>
      <c r="B10" s="8">
        <v>11041165.663800001</v>
      </c>
    </row>
    <row r="11" spans="1:2" ht="30" customHeight="1" x14ac:dyDescent="0.2">
      <c r="A11" s="9" t="s">
        <v>7</v>
      </c>
      <c r="B11" s="10">
        <f>(B9-B10)</f>
        <v>-15031568.827393532</v>
      </c>
    </row>
    <row r="12" spans="1:2" ht="24" customHeight="1" x14ac:dyDescent="0.2"/>
    <row r="13" spans="1:2" ht="24" customHeight="1" x14ac:dyDescent="0.2">
      <c r="B13" s="12"/>
    </row>
    <row r="14" spans="1:2" ht="24" customHeight="1" x14ac:dyDescent="0.2">
      <c r="B14" s="11"/>
    </row>
  </sheetData>
  <mergeCells count="2"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ENTRATE</vt:lpstr>
      <vt:lpstr>USCITE</vt:lpstr>
      <vt:lpstr>Preventivo Economico 2023</vt:lpstr>
      <vt:lpstr>ENTRATE!Area_stampa</vt:lpstr>
      <vt:lpstr>USCITE!Area_stampa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Marco</cp:lastModifiedBy>
  <cp:lastPrinted>2023-03-06T22:32:41Z</cp:lastPrinted>
  <dcterms:created xsi:type="dcterms:W3CDTF">2021-02-09T11:39:45Z</dcterms:created>
  <dcterms:modified xsi:type="dcterms:W3CDTF">2023-03-06T22:36:20Z</dcterms:modified>
</cp:coreProperties>
</file>