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1735" windowHeight="8640"/>
  </bookViews>
  <sheets>
    <sheet name="ENTRATE" sheetId="1" r:id="rId1"/>
    <sheet name="USCITE" sheetId="2" r:id="rId2"/>
    <sheet name="Conto_Economico_2021" sheetId="3" r:id="rId3"/>
    <sheet name="STATO_PATRIMONIALE_2021" sheetId="4" r:id="rId4"/>
  </sheets>
  <definedNames>
    <definedName name="_xlnm.Print_Area" localSheetId="0">ENTRATE!$E$1:$I$37</definedName>
    <definedName name="_xlnm.Print_Area" localSheetId="1">USCITE!$E$1:$I$37</definedName>
  </definedNames>
  <calcPr calcId="145621"/>
</workbook>
</file>

<file path=xl/calcChain.xml><?xml version="1.0" encoding="utf-8"?>
<calcChain xmlns="http://schemas.openxmlformats.org/spreadsheetml/2006/main">
  <c r="B14" i="4" l="1"/>
  <c r="D12" i="4"/>
  <c r="D9" i="4"/>
  <c r="D19" i="4" s="1"/>
  <c r="B8" i="4"/>
  <c r="B19" i="4" s="1"/>
  <c r="B5" i="3"/>
  <c r="B8" i="3" s="1"/>
  <c r="B10" i="3" s="1"/>
  <c r="I35" i="2"/>
  <c r="H35" i="2"/>
  <c r="G35" i="2"/>
  <c r="E35" i="2"/>
  <c r="I34" i="2"/>
  <c r="H34" i="2"/>
  <c r="G34" i="2"/>
  <c r="E34" i="2"/>
  <c r="E32" i="2"/>
  <c r="I31" i="2"/>
  <c r="H31" i="2"/>
  <c r="G31" i="2"/>
  <c r="E31" i="2"/>
  <c r="I30" i="2"/>
  <c r="H30" i="2"/>
  <c r="G30" i="2"/>
  <c r="E30" i="2"/>
  <c r="E28" i="2"/>
  <c r="I27" i="2"/>
  <c r="H27" i="2"/>
  <c r="G27" i="2"/>
  <c r="E27" i="2"/>
  <c r="I26" i="2"/>
  <c r="H26" i="2"/>
  <c r="G26" i="2"/>
  <c r="E26" i="2"/>
  <c r="E20" i="2"/>
  <c r="E19" i="2"/>
  <c r="I18" i="2"/>
  <c r="H18" i="2"/>
  <c r="G18" i="2"/>
  <c r="E18" i="2"/>
  <c r="E16" i="2"/>
  <c r="I15" i="2"/>
  <c r="H15" i="2"/>
  <c r="G15" i="2"/>
  <c r="G19" i="2" s="1"/>
  <c r="E15" i="2"/>
  <c r="E8" i="2"/>
  <c r="I7" i="2"/>
  <c r="H7" i="2"/>
  <c r="H19" i="2" s="1"/>
  <c r="G7" i="2"/>
  <c r="G36" i="2" s="1"/>
  <c r="E7" i="2"/>
  <c r="E3" i="2"/>
  <c r="I35" i="1"/>
  <c r="H35" i="1"/>
  <c r="G35" i="1"/>
  <c r="E35" i="1"/>
  <c r="D34" i="1"/>
  <c r="E33" i="1"/>
  <c r="I32" i="1"/>
  <c r="H32" i="1"/>
  <c r="G32" i="1"/>
  <c r="E32" i="1"/>
  <c r="D31" i="1"/>
  <c r="E30" i="1"/>
  <c r="E29" i="1"/>
  <c r="I28" i="1"/>
  <c r="H28" i="1"/>
  <c r="G28" i="1"/>
  <c r="E28" i="1"/>
  <c r="E24" i="1"/>
  <c r="I23" i="1"/>
  <c r="I29" i="1" s="1"/>
  <c r="H23" i="1"/>
  <c r="H29" i="1" s="1"/>
  <c r="G23" i="1"/>
  <c r="G29" i="1" s="1"/>
  <c r="E23" i="1"/>
  <c r="E19" i="1"/>
  <c r="E18" i="1"/>
  <c r="I17" i="1"/>
  <c r="H17" i="1"/>
  <c r="G17" i="1"/>
  <c r="E17" i="1"/>
  <c r="E11" i="1"/>
  <c r="I10" i="1"/>
  <c r="H10" i="1"/>
  <c r="H18" i="1" s="1"/>
  <c r="G10" i="1"/>
  <c r="E10" i="1"/>
  <c r="E5" i="1"/>
  <c r="I36" i="1" l="1"/>
  <c r="G18" i="1"/>
  <c r="G36" i="1" s="1"/>
  <c r="I18" i="1"/>
  <c r="H36" i="1"/>
  <c r="I19" i="2"/>
  <c r="I36" i="2" s="1"/>
  <c r="H36" i="2"/>
</calcChain>
</file>

<file path=xl/sharedStrings.xml><?xml version="1.0" encoding="utf-8"?>
<sst xmlns="http://schemas.openxmlformats.org/spreadsheetml/2006/main" count="289" uniqueCount="160">
  <si>
    <t>Anno 2021</t>
  </si>
  <si>
    <t>RaggruppamentoTitolo</t>
  </si>
  <si>
    <t>Titolo_ES_I_LIV</t>
  </si>
  <si>
    <t>CodiceCatMadre</t>
  </si>
  <si>
    <t>CategoriaMadre</t>
  </si>
  <si>
    <t>CodiceCat</t>
  </si>
  <si>
    <t>Categoria</t>
  </si>
  <si>
    <t>RESIDUI</t>
  </si>
  <si>
    <t>COMPETENZA</t>
  </si>
  <si>
    <t>CASSA</t>
  </si>
  <si>
    <t>AVANZO DI AMMINISTRAZIONE</t>
  </si>
  <si>
    <t>FONDO INIZIALE DI CASSA</t>
  </si>
  <si>
    <t>ENTRATE</t>
  </si>
  <si>
    <t>TITOLO I - ENTRATE CORRENTI</t>
  </si>
  <si>
    <t>1.2</t>
  </si>
  <si>
    <t>ENTRATE DERIVANTI DA TRASFERIMENTI CORRENTI</t>
  </si>
  <si>
    <t>1.2.1</t>
  </si>
  <si>
    <t>TRASFERIMENTI DA PARTE DELLO STATO</t>
  </si>
  <si>
    <t>1.2.2</t>
  </si>
  <si>
    <t>TRASFERIMENTI DA PARTE DELLE REGIONI</t>
  </si>
  <si>
    <t>1.2.3</t>
  </si>
  <si>
    <t>TRASFERIMENTI DA PARTE DEI COMUNI E DELLE PROVINCE</t>
  </si>
  <si>
    <t>1.2.4</t>
  </si>
  <si>
    <t>TRASFERIMENTI DA PARTE DI ALTRI ENTI DEL SETTORE PUBBLICO</t>
  </si>
  <si>
    <t xml:space="preserve">ENTRATE DERIVANTI DA TRASFERIMENTI CORRENTI </t>
  </si>
  <si>
    <t>1.3</t>
  </si>
  <si>
    <t>ALTRE ENTRATE</t>
  </si>
  <si>
    <t>1.3.1</t>
  </si>
  <si>
    <t>ENTRATE DERIVANTI DALLA VENDITA DI BENI E DALLA PRESTAZIONE DI SERVIZI</t>
  </si>
  <si>
    <t>1.3.2</t>
  </si>
  <si>
    <t>REDDITI E PROVENTI PATRIMONIALI</t>
  </si>
  <si>
    <t>1.3.3</t>
  </si>
  <si>
    <t>POSTE CORRETTIVE E COMPENSATIVE DI USCITE CORRENTI</t>
  </si>
  <si>
    <t>1.3.4</t>
  </si>
  <si>
    <t>ENTRATE NON CLASSIFICABILI IN ALTRE VOCI</t>
  </si>
  <si>
    <t>1.3.5</t>
  </si>
  <si>
    <t>ENTRATE DALL'UNIONE EUROPEA E ORGANISMI INTERNAZIONALI</t>
  </si>
  <si>
    <t xml:space="preserve">ALTRE ENTRATE </t>
  </si>
  <si>
    <t xml:space="preserve">TITOLO I - ENTRATE CORRENTI </t>
  </si>
  <si>
    <t>TITOLO II - ENTRATE IN CONTO CAPITALE</t>
  </si>
  <si>
    <t>2.1</t>
  </si>
  <si>
    <t>ENTRATE PER ALIENAZIONE DI BENI PATRIMONIALI E RISCOSSIONE DI CREDITI</t>
  </si>
  <si>
    <t>2.1.2</t>
  </si>
  <si>
    <t>ALIENAZIONI DI IMMOBILIZZAZIONI TECNICHE</t>
  </si>
  <si>
    <t>2.1.3</t>
  </si>
  <si>
    <t>REALIZZO DI VALORI MOBILIARI</t>
  </si>
  <si>
    <t>2.1.4</t>
  </si>
  <si>
    <t>RISCOSSIONE CREDITI</t>
  </si>
  <si>
    <t xml:space="preserve">ENTRATE PER ALIENAZIONE DI BENI PATRIMONIALI E RISCOSSIONE DI CREDITI </t>
  </si>
  <si>
    <t>2.2</t>
  </si>
  <si>
    <t>ENTRATE DERIVANTI DA TRASFERIMENTI IN CONTO CAPITALE</t>
  </si>
  <si>
    <t>2.2.1</t>
  </si>
  <si>
    <t>TRASFERIMENTI DALLO STATO</t>
  </si>
  <si>
    <t>2.2.2</t>
  </si>
  <si>
    <t>TRASFERIMENTI DALLE REGIONI</t>
  </si>
  <si>
    <t xml:space="preserve">ENTRATE DERIVANTI DA TRASFERIMENTI IN CONTO CAPITALE </t>
  </si>
  <si>
    <t>2.2.4</t>
  </si>
  <si>
    <t>TRASFERIMENTI DA ALTRI ENTI DEL SETTORE PUBBLICO</t>
  </si>
  <si>
    <t xml:space="preserve">TITOLO II - ENTRATE IN CONTO CAPITALE </t>
  </si>
  <si>
    <t>CONTABILITA' SPECIALI</t>
  </si>
  <si>
    <t>TITOLO III - GESTIONI SPECIALI</t>
  </si>
  <si>
    <t>3.1</t>
  </si>
  <si>
    <t>ENTRATE GESTIONI SPECIALI</t>
  </si>
  <si>
    <t xml:space="preserve">TITOLO III - GESTIONI SPECIALI </t>
  </si>
  <si>
    <t>3.1.1</t>
  </si>
  <si>
    <t>TITOLO IV - PARTITE DI GIRO</t>
  </si>
  <si>
    <t>4.1</t>
  </si>
  <si>
    <t>ENTRATE AVENTI NATURA DI PARTITE DI GIRO</t>
  </si>
  <si>
    <t xml:space="preserve">TITOLO IV - PARTITE DI GIRO </t>
  </si>
  <si>
    <t>4.1.1</t>
  </si>
  <si>
    <t>Totale complessivo</t>
  </si>
  <si>
    <t>TOTALE ENTRATE AGENZIA</t>
  </si>
  <si>
    <t>USCITE</t>
  </si>
  <si>
    <t>TITOLO I - USCITE CORRENTI</t>
  </si>
  <si>
    <t>1.1</t>
  </si>
  <si>
    <t>FUNZIONAMENTO</t>
  </si>
  <si>
    <t>1.1.1</t>
  </si>
  <si>
    <t>USCITE PER GLI ORGANI DELL'ENTE</t>
  </si>
  <si>
    <t>1.1.2</t>
  </si>
  <si>
    <t>ONERI PER IL PERSONALE IN ATTIVITA' DI SERVIZIO</t>
  </si>
  <si>
    <t>1.1.3</t>
  </si>
  <si>
    <t>USCITE PER L'ACQUISTO DI BENI DI CONSUMO E SERVIZI</t>
  </si>
  <si>
    <t xml:space="preserve">FUNZIONAMENTO </t>
  </si>
  <si>
    <t>INTERVENTI DIVERSI</t>
  </si>
  <si>
    <t xml:space="preserve">1.2.1 </t>
  </si>
  <si>
    <t>USCITE PER PRESTAZIONI ISTITUZIONALI</t>
  </si>
  <si>
    <t>TRASFERIMENTI PASSIVI</t>
  </si>
  <si>
    <t>ONERI FINANZIARI</t>
  </si>
  <si>
    <t>ONERI TRIBUTARI</t>
  </si>
  <si>
    <t>1.2.5</t>
  </si>
  <si>
    <t>POSTE CORRETTIVE E COMPENSATIVE DI ENTRATE CORRENTI</t>
  </si>
  <si>
    <t>1.2.6</t>
  </si>
  <si>
    <t>USCITE NON CLASSIFICABILI IN ALTRE VOCI</t>
  </si>
  <si>
    <t xml:space="preserve">INTERVENTI DIVERSI </t>
  </si>
  <si>
    <t>1.4</t>
  </si>
  <si>
    <t>ACCANTONAMENTO AL TRATTAMENTO DI FINE RAPPORTO</t>
  </si>
  <si>
    <t>1.4.2</t>
  </si>
  <si>
    <t xml:space="preserve">ACCANTONAMENTO AL TRATTAMENTO DI FINE RAPPORTO </t>
  </si>
  <si>
    <t xml:space="preserve">TITOLO I - USCITE CORRENTI </t>
  </si>
  <si>
    <t>TITOLO II - USCITE IN CONTO CAPITALE</t>
  </si>
  <si>
    <t>INVESTIMENTI</t>
  </si>
  <si>
    <t>2.1.1</t>
  </si>
  <si>
    <t>ACQUISIZIONE DI BENI AD USO DUREVOLE ED OPERE IMMOBILIARI</t>
  </si>
  <si>
    <t>ACQUISIZIONE DI IMMOBILIZZAZIONI TECNICHE</t>
  </si>
  <si>
    <t>PARTECIPAZIONI E ACQUISTO DI VALORI MOBILIARI</t>
  </si>
  <si>
    <t>CONCESSIONI DI CREDITI ED ANTICIPAZIONI</t>
  </si>
  <si>
    <t>2.1.5</t>
  </si>
  <si>
    <t>INDENNITA' DI ANZIANITA' E SIMILARI AL PERSONALE CESSATO DAL SERVIZIO</t>
  </si>
  <si>
    <t xml:space="preserve">INVESTIMENTI </t>
  </si>
  <si>
    <t xml:space="preserve">TITOLO II - USCITE IN CONTO CAPITALE </t>
  </si>
  <si>
    <t>USCITE GESTIONI SPECIALI</t>
  </si>
  <si>
    <t xml:space="preserve">USCITE GESTIONI SPECIALI </t>
  </si>
  <si>
    <t>TITOLO III - GESTIONI SPECIALI Totale</t>
  </si>
  <si>
    <t>USCITE AVENTI NATURA DI PARTITE DI GIRO</t>
  </si>
  <si>
    <t xml:space="preserve">USCITE AVENTI NATURA DI PARTITE DI GIRO </t>
  </si>
  <si>
    <t>TITOLO IV - PARTITE DI GIRO Totale</t>
  </si>
  <si>
    <t>TOTALE USCITE AGENZIA</t>
  </si>
  <si>
    <t>CONTO ECONOMICO 2021 IN FORMATO SINTETICO (di cui all'art. 8, comma 1, D.L. 66/2014)</t>
  </si>
  <si>
    <t>CONTO ECONOMICO SECONDO IL PROSPETTO CIVILISTICO</t>
  </si>
  <si>
    <t>CONSUNTIVO 2021</t>
  </si>
  <si>
    <t>A) VALORE DELLA PRODUZIONE</t>
  </si>
  <si>
    <t>B) COSTI DELLA PRODUZIONE</t>
  </si>
  <si>
    <t>DIFFERENZA TRA VALORE E COSTI DELLA PRODUZIONE (A-B)</t>
  </si>
  <si>
    <t>C) PROVENTI E ONERI FINANZIARI</t>
  </si>
  <si>
    <t>D) RETTIFICHE DI VALORE DI ATTIVITA' FINANZIARIE</t>
  </si>
  <si>
    <t>Risultato prima delle imposte (A-B+/-C+/-D+/-E)</t>
  </si>
  <si>
    <t>Imposte dell'esercizio</t>
  </si>
  <si>
    <t>Avanzo/Disavanzo/Pareggio Economico</t>
  </si>
  <si>
    <t>STATO PATRIMONIALE 2021 IN FORMATO SINTETICO (di cui all'art. 8, comma 1,D.L. 66/2014)</t>
  </si>
  <si>
    <t>ATTIVO</t>
  </si>
  <si>
    <t>Valori in euro</t>
  </si>
  <si>
    <t>PASSIVO</t>
  </si>
  <si>
    <t>A) Crediti verso lo Stato ed altri Enti pubblici per la partecipazine al Patrimonio iniziale</t>
  </si>
  <si>
    <t>A) Patrimonio Netto</t>
  </si>
  <si>
    <t>B) Immobilizzazioni</t>
  </si>
  <si>
    <t>Capitale</t>
  </si>
  <si>
    <t>Immobilizzazioni immateriali</t>
  </si>
  <si>
    <t>Fondo di dotazione</t>
  </si>
  <si>
    <t>Immobilizzazioni materiali</t>
  </si>
  <si>
    <t>Riserve</t>
  </si>
  <si>
    <t>Immobilizzazioni finanziarie</t>
  </si>
  <si>
    <t>Avanzo/disavanzo portati a nuovo</t>
  </si>
  <si>
    <t>Totale</t>
  </si>
  <si>
    <t>Avanzo/disavanzo d'esercizio</t>
  </si>
  <si>
    <t>C) Attivo circolante</t>
  </si>
  <si>
    <t xml:space="preserve">Totale </t>
  </si>
  <si>
    <t>Rimanenze</t>
  </si>
  <si>
    <t>Residui attivi</t>
  </si>
  <si>
    <t>B) Contributi in conto capitale</t>
  </si>
  <si>
    <t>Attività finanziarie</t>
  </si>
  <si>
    <t>C) Fondi per rischi e oneri e altri Fondi</t>
  </si>
  <si>
    <t>Disponibilità liquide</t>
  </si>
  <si>
    <t>1) per trattamento di quiescenza e obblighi simili</t>
  </si>
  <si>
    <t>3) Altri fondi</t>
  </si>
  <si>
    <t>D) Trattamento di fine rapporto di lavoro subordinato</t>
  </si>
  <si>
    <t>E) Residui passivi e debiti</t>
  </si>
  <si>
    <t>D) Ratei e risconti</t>
  </si>
  <si>
    <t>F) Ratei e risconti</t>
  </si>
  <si>
    <t>Totale attivo</t>
  </si>
  <si>
    <t>Totale passivo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</si>
</sst>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#,##0&quot;   &quot;;&quot;-&quot;#,##0&quot;   &quot;;&quot; -&quot;00&quot;   &quot;;&quot; &quot;@&quot; &quot;"/>
    <numFmt numFmtId="165" formatCode="&quot; &quot;#,##0.00&quot;   &quot;;&quot;-&quot;#,##0.00&quot;   &quot;;&quot; -&quot;00&quot;   &quot;;&quot; &quot;@&quot; &quot;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C4D79B"/>
        <bgColor rgb="FFC4D79B"/>
      </patternFill>
    </fill>
    <fill>
      <patternFill patternType="solid">
        <fgColor rgb="FFF2DCDB"/>
        <bgColor rgb="FFF2DCDB"/>
      </patternFill>
    </fill>
    <fill>
      <patternFill patternType="solid">
        <fgColor rgb="FFFFFF99"/>
        <bgColor rgb="FFFFFF99"/>
      </patternFill>
    </fill>
    <fill>
      <patternFill patternType="solid">
        <fgColor rgb="FFD8E4BC"/>
        <bgColor rgb="FFD8E4BC"/>
      </patternFill>
    </fill>
    <fill>
      <patternFill patternType="solid">
        <fgColor rgb="FFFFFFCC"/>
        <bgColor rgb="FFFFFFCC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000000"/>
      </bottom>
      <diagonal/>
    </border>
    <border>
      <left/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1" xfId="3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center" vertical="center"/>
    </xf>
    <xf numFmtId="0" fontId="3" fillId="3" borderId="2" xfId="3" applyFont="1" applyFill="1" applyBorder="1" applyAlignment="1" applyProtection="1">
      <alignment vertical="center"/>
    </xf>
    <xf numFmtId="0" fontId="3" fillId="3" borderId="1" xfId="3" applyFont="1" applyFill="1" applyBorder="1" applyAlignment="1" applyProtection="1">
      <alignment vertical="center"/>
    </xf>
    <xf numFmtId="3" fontId="5" fillId="3" borderId="3" xfId="3" applyNumberFormat="1" applyFont="1" applyFill="1" applyBorder="1" applyAlignment="1" applyProtection="1">
      <alignment horizontal="center" vertical="center"/>
    </xf>
    <xf numFmtId="3" fontId="5" fillId="3" borderId="4" xfId="3" applyNumberFormat="1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vertical="center" wrapText="1"/>
    </xf>
    <xf numFmtId="0" fontId="3" fillId="0" borderId="6" xfId="3" applyFont="1" applyFill="1" applyBorder="1" applyAlignment="1" applyProtection="1">
      <alignment vertical="center" wrapText="1"/>
    </xf>
    <xf numFmtId="0" fontId="3" fillId="0" borderId="7" xfId="3" applyFont="1" applyFill="1" applyBorder="1" applyAlignment="1" applyProtection="1">
      <alignment vertical="center" wrapText="1"/>
    </xf>
    <xf numFmtId="0" fontId="5" fillId="2" borderId="8" xfId="3" applyFont="1" applyFill="1" applyBorder="1" applyAlignment="1" applyProtection="1">
      <alignment vertical="center" wrapText="1"/>
    </xf>
    <xf numFmtId="3" fontId="5" fillId="2" borderId="4" xfId="3" applyNumberFormat="1" applyFont="1" applyFill="1" applyBorder="1" applyAlignment="1" applyProtection="1">
      <alignment horizontal="right" vertical="center" wrapText="1"/>
    </xf>
    <xf numFmtId="3" fontId="3" fillId="0" borderId="2" xfId="0" applyNumberFormat="1" applyFont="1" applyBorder="1" applyAlignment="1">
      <alignment vertical="center"/>
    </xf>
    <xf numFmtId="0" fontId="3" fillId="0" borderId="9" xfId="3" applyFont="1" applyFill="1" applyBorder="1" applyAlignment="1" applyProtection="1">
      <alignment vertical="center" wrapText="1"/>
    </xf>
    <xf numFmtId="0" fontId="5" fillId="2" borderId="10" xfId="3" applyFont="1" applyFill="1" applyBorder="1" applyAlignment="1" applyProtection="1">
      <alignment vertical="center" wrapText="1"/>
    </xf>
    <xf numFmtId="3" fontId="5" fillId="2" borderId="3" xfId="3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Border="1" applyAlignment="1">
      <alignment vertical="center"/>
    </xf>
    <xf numFmtId="0" fontId="3" fillId="2" borderId="5" xfId="3" applyFont="1" applyFill="1" applyBorder="1" applyAlignment="1" applyProtection="1">
      <alignment vertical="center" wrapText="1"/>
    </xf>
    <xf numFmtId="0" fontId="5" fillId="0" borderId="11" xfId="3" applyFont="1" applyFill="1" applyBorder="1" applyAlignment="1" applyProtection="1">
      <alignment vertical="center"/>
    </xf>
    <xf numFmtId="0" fontId="5" fillId="0" borderId="12" xfId="3" applyFont="1" applyFill="1" applyBorder="1" applyAlignment="1" applyProtection="1">
      <alignment vertical="center"/>
    </xf>
    <xf numFmtId="3" fontId="3" fillId="0" borderId="13" xfId="3" applyNumberFormat="1" applyFont="1" applyFill="1" applyBorder="1" applyAlignment="1" applyProtection="1">
      <alignment horizontal="right" vertical="center" wrapText="1"/>
    </xf>
    <xf numFmtId="0" fontId="3" fillId="2" borderId="6" xfId="3" applyFont="1" applyFill="1" applyBorder="1" applyAlignment="1" applyProtection="1">
      <alignment vertical="center" wrapText="1"/>
    </xf>
    <xf numFmtId="0" fontId="3" fillId="0" borderId="1" xfId="3" applyFont="1" applyFill="1" applyBorder="1" applyAlignment="1" applyProtection="1">
      <alignment vertical="center" wrapText="1"/>
    </xf>
    <xf numFmtId="3" fontId="3" fillId="0" borderId="1" xfId="0" applyNumberFormat="1" applyFont="1" applyBorder="1" applyAlignment="1">
      <alignment vertical="center"/>
    </xf>
    <xf numFmtId="0" fontId="5" fillId="0" borderId="5" xfId="3" applyFont="1" applyFill="1" applyBorder="1" applyAlignment="1" applyProtection="1">
      <alignment vertical="center" wrapText="1"/>
    </xf>
    <xf numFmtId="0" fontId="5" fillId="2" borderId="6" xfId="3" applyFont="1" applyFill="1" applyBorder="1" applyAlignment="1" applyProtection="1">
      <alignment vertical="center" wrapText="1"/>
    </xf>
    <xf numFmtId="0" fontId="5" fillId="4" borderId="14" xfId="3" applyFont="1" applyFill="1" applyBorder="1" applyAlignment="1" applyProtection="1">
      <alignment vertical="center"/>
    </xf>
    <xf numFmtId="0" fontId="5" fillId="4" borderId="15" xfId="3" applyFont="1" applyFill="1" applyBorder="1" applyAlignment="1" applyProtection="1">
      <alignment vertical="center"/>
    </xf>
    <xf numFmtId="3" fontId="5" fillId="4" borderId="1" xfId="3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vertical="center"/>
    </xf>
    <xf numFmtId="0" fontId="5" fillId="2" borderId="5" xfId="3" applyFont="1" applyFill="1" applyBorder="1" applyAlignment="1" applyProtection="1">
      <alignment vertical="center" wrapText="1"/>
    </xf>
    <xf numFmtId="3" fontId="5" fillId="0" borderId="16" xfId="3" applyNumberFormat="1" applyFont="1" applyFill="1" applyBorder="1" applyAlignment="1" applyProtection="1">
      <alignment horizontal="right" vertical="center" wrapText="1"/>
    </xf>
    <xf numFmtId="0" fontId="5" fillId="5" borderId="14" xfId="3" applyFont="1" applyFill="1" applyBorder="1" applyAlignment="1" applyProtection="1">
      <alignment vertical="center"/>
    </xf>
    <xf numFmtId="0" fontId="5" fillId="5" borderId="15" xfId="3" applyFont="1" applyFill="1" applyBorder="1" applyAlignment="1" applyProtection="1">
      <alignment vertical="center"/>
    </xf>
    <xf numFmtId="3" fontId="5" fillId="5" borderId="1" xfId="3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vertical="center"/>
    </xf>
    <xf numFmtId="3" fontId="3" fillId="4" borderId="1" xfId="3" applyNumberFormat="1" applyFont="1" applyFill="1" applyBorder="1" applyAlignment="1" applyProtection="1">
      <alignment horizontal="right" vertical="center" wrapText="1"/>
    </xf>
    <xf numFmtId="0" fontId="5" fillId="0" borderId="0" xfId="3" applyFont="1" applyFill="1" applyAlignment="1" applyProtection="1">
      <alignment vertical="center" wrapText="1"/>
    </xf>
    <xf numFmtId="0" fontId="5" fillId="2" borderId="0" xfId="3" applyFont="1" applyFill="1" applyAlignment="1" applyProtection="1">
      <alignment vertical="center" wrapText="1"/>
    </xf>
    <xf numFmtId="0" fontId="5" fillId="2" borderId="0" xfId="0" applyFont="1" applyFill="1" applyAlignment="1">
      <alignment vertical="center"/>
    </xf>
    <xf numFmtId="0" fontId="5" fillId="6" borderId="14" xfId="0" applyFont="1" applyFill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3" borderId="1" xfId="3" applyFont="1" applyFill="1" applyBorder="1" applyAlignment="1" applyProtection="1">
      <alignment horizontal="left" vertical="center"/>
    </xf>
    <xf numFmtId="0" fontId="3" fillId="2" borderId="0" xfId="3" applyFont="1" applyFill="1" applyAlignment="1" applyProtection="1">
      <alignment horizontal="center" vertical="center"/>
    </xf>
    <xf numFmtId="0" fontId="5" fillId="2" borderId="17" xfId="3" applyFont="1" applyFill="1" applyBorder="1" applyAlignment="1" applyProtection="1">
      <alignment vertical="center"/>
    </xf>
    <xf numFmtId="3" fontId="3" fillId="2" borderId="0" xfId="3" applyNumberFormat="1" applyFont="1" applyFill="1" applyAlignment="1" applyProtection="1">
      <alignment horizontal="center" vertical="center"/>
    </xf>
    <xf numFmtId="0" fontId="3" fillId="0" borderId="1" xfId="3" applyFont="1" applyFill="1" applyBorder="1" applyAlignment="1" applyProtection="1">
      <alignment horizontal="left" vertical="center" wrapText="1"/>
    </xf>
    <xf numFmtId="3" fontId="3" fillId="0" borderId="1" xfId="4" applyNumberFormat="1" applyFont="1" applyFill="1" applyBorder="1" applyAlignment="1" applyProtection="1">
      <alignment horizontal="right" vertical="center" wrapText="1"/>
    </xf>
    <xf numFmtId="0" fontId="5" fillId="0" borderId="6" xfId="3" applyFont="1" applyFill="1" applyBorder="1" applyAlignment="1" applyProtection="1">
      <alignment vertical="center" wrapText="1"/>
    </xf>
    <xf numFmtId="0" fontId="5" fillId="7" borderId="14" xfId="3" applyFont="1" applyFill="1" applyBorder="1" applyAlignment="1" applyProtection="1">
      <alignment vertical="center" wrapText="1"/>
    </xf>
    <xf numFmtId="0" fontId="5" fillId="7" borderId="15" xfId="3" applyFont="1" applyFill="1" applyBorder="1" applyAlignment="1" applyProtection="1">
      <alignment vertical="center" wrapText="1"/>
    </xf>
    <xf numFmtId="3" fontId="3" fillId="7" borderId="1" xfId="3" applyNumberFormat="1" applyFont="1" applyFill="1" applyBorder="1" applyAlignment="1" applyProtection="1">
      <alignment horizontal="right" vertical="center" wrapText="1"/>
    </xf>
    <xf numFmtId="0" fontId="5" fillId="2" borderId="11" xfId="3" applyFont="1" applyFill="1" applyBorder="1" applyAlignment="1" applyProtection="1">
      <alignment vertical="center"/>
    </xf>
    <xf numFmtId="0" fontId="5" fillId="2" borderId="12" xfId="3" applyFont="1" applyFill="1" applyBorder="1" applyAlignment="1" applyProtection="1">
      <alignment vertical="center"/>
    </xf>
    <xf numFmtId="3" fontId="3" fillId="0" borderId="16" xfId="3" applyNumberFormat="1" applyFont="1" applyFill="1" applyBorder="1" applyAlignment="1" applyProtection="1">
      <alignment horizontal="right" vertical="center" wrapText="1"/>
    </xf>
    <xf numFmtId="0" fontId="5" fillId="7" borderId="14" xfId="3" applyFont="1" applyFill="1" applyBorder="1" applyAlignment="1" applyProtection="1">
      <alignment vertical="center"/>
    </xf>
    <xf numFmtId="3" fontId="3" fillId="5" borderId="1" xfId="3" applyNumberFormat="1" applyFont="1" applyFill="1" applyBorder="1" applyAlignment="1" applyProtection="1">
      <alignment horizontal="right" vertical="center" wrapText="1"/>
    </xf>
    <xf numFmtId="0" fontId="5" fillId="5" borderId="18" xfId="3" applyFont="1" applyFill="1" applyBorder="1" applyAlignment="1" applyProtection="1">
      <alignment vertical="center"/>
    </xf>
    <xf numFmtId="3" fontId="3" fillId="5" borderId="19" xfId="3" applyNumberFormat="1" applyFont="1" applyFill="1" applyBorder="1" applyAlignment="1" applyProtection="1">
      <alignment horizontal="right" vertical="center" wrapText="1"/>
    </xf>
    <xf numFmtId="3" fontId="3" fillId="5" borderId="20" xfId="3" applyNumberFormat="1" applyFont="1" applyFill="1" applyBorder="1" applyAlignment="1" applyProtection="1">
      <alignment horizontal="right" vertical="center" wrapText="1"/>
    </xf>
    <xf numFmtId="0" fontId="5" fillId="2" borderId="21" xfId="3" applyFont="1" applyFill="1" applyBorder="1" applyAlignment="1" applyProtection="1">
      <alignment vertical="center"/>
    </xf>
    <xf numFmtId="0" fontId="5" fillId="2" borderId="22" xfId="3" applyFont="1" applyFill="1" applyBorder="1" applyAlignment="1" applyProtection="1">
      <alignment vertical="center"/>
    </xf>
    <xf numFmtId="0" fontId="5" fillId="0" borderId="14" xfId="3" applyFont="1" applyFill="1" applyBorder="1" applyAlignment="1" applyProtection="1">
      <alignment vertical="center"/>
    </xf>
    <xf numFmtId="0" fontId="5" fillId="0" borderId="15" xfId="3" applyFont="1" applyFill="1" applyBorder="1" applyAlignment="1" applyProtection="1">
      <alignment vertical="center"/>
    </xf>
    <xf numFmtId="3" fontId="3" fillId="0" borderId="1" xfId="3" applyNumberFormat="1" applyFont="1" applyFill="1" applyBorder="1" applyAlignment="1" applyProtection="1">
      <alignment horizontal="right" vertical="center" wrapText="1"/>
    </xf>
    <xf numFmtId="0" fontId="3" fillId="0" borderId="0" xfId="3" applyFont="1" applyFill="1" applyAlignment="1" applyProtection="1">
      <alignment vertical="center" wrapText="1"/>
    </xf>
    <xf numFmtId="0" fontId="5" fillId="8" borderId="14" xfId="3" applyFont="1" applyFill="1" applyBorder="1" applyAlignment="1" applyProtection="1">
      <alignment vertical="center"/>
    </xf>
    <xf numFmtId="0" fontId="5" fillId="8" borderId="15" xfId="3" applyFont="1" applyFill="1" applyBorder="1" applyAlignment="1" applyProtection="1">
      <alignment vertical="center"/>
    </xf>
    <xf numFmtId="3" fontId="5" fillId="8" borderId="1" xfId="3" applyNumberFormat="1" applyFont="1" applyFill="1" applyBorder="1" applyAlignment="1" applyProtection="1">
      <alignment horizontal="right" vertical="center" wrapText="1"/>
    </xf>
    <xf numFmtId="0" fontId="5" fillId="2" borderId="23" xfId="2" applyFont="1" applyFill="1" applyBorder="1" applyAlignment="1" applyProtection="1">
      <alignment vertical="center"/>
    </xf>
    <xf numFmtId="0" fontId="3" fillId="2" borderId="0" xfId="0" applyFont="1" applyFill="1"/>
    <xf numFmtId="0" fontId="5" fillId="2" borderId="1" xfId="2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horizontal="center" vertical="center" wrapText="1"/>
    </xf>
    <xf numFmtId="0" fontId="3" fillId="2" borderId="24" xfId="2" applyFont="1" applyFill="1" applyBorder="1" applyAlignment="1" applyProtection="1">
      <alignment vertical="center"/>
    </xf>
    <xf numFmtId="3" fontId="3" fillId="2" borderId="2" xfId="2" applyNumberFormat="1" applyFont="1" applyFill="1" applyBorder="1" applyAlignment="1" applyProtection="1">
      <alignment vertical="center"/>
    </xf>
    <xf numFmtId="3" fontId="3" fillId="2" borderId="4" xfId="2" applyNumberFormat="1" applyFont="1" applyFill="1" applyBorder="1" applyAlignment="1" applyProtection="1">
      <alignment vertical="center"/>
    </xf>
    <xf numFmtId="0" fontId="5" fillId="2" borderId="24" xfId="2" applyFont="1" applyFill="1" applyBorder="1" applyAlignment="1" applyProtection="1">
      <alignment vertical="center"/>
    </xf>
    <xf numFmtId="3" fontId="5" fillId="2" borderId="4" xfId="2" applyNumberFormat="1" applyFont="1" applyFill="1" applyBorder="1" applyAlignment="1" applyProtection="1">
      <alignment vertical="center"/>
    </xf>
    <xf numFmtId="0" fontId="3" fillId="2" borderId="25" xfId="2" applyFont="1" applyFill="1" applyBorder="1" applyAlignment="1" applyProtection="1">
      <alignment vertical="center"/>
    </xf>
    <xf numFmtId="3" fontId="3" fillId="2" borderId="3" xfId="2" applyNumberFormat="1" applyFont="1" applyFill="1" applyBorder="1" applyAlignment="1" applyProtection="1">
      <alignment vertical="center"/>
    </xf>
    <xf numFmtId="0" fontId="5" fillId="2" borderId="25" xfId="2" applyFont="1" applyFill="1" applyBorder="1" applyAlignment="1" applyProtection="1">
      <alignment vertical="center"/>
    </xf>
    <xf numFmtId="3" fontId="5" fillId="2" borderId="1" xfId="2" applyNumberFormat="1" applyFont="1" applyFill="1" applyBorder="1" applyAlignment="1" applyProtection="1">
      <alignment vertical="center"/>
    </xf>
    <xf numFmtId="164" fontId="3" fillId="2" borderId="0" xfId="1" applyNumberFormat="1" applyFont="1" applyFill="1"/>
    <xf numFmtId="3" fontId="3" fillId="2" borderId="0" xfId="0" applyNumberFormat="1" applyFont="1" applyFill="1"/>
    <xf numFmtId="0" fontId="5" fillId="2" borderId="4" xfId="2" applyFont="1" applyFill="1" applyBorder="1" applyAlignment="1" applyProtection="1">
      <alignment vertical="center" wrapText="1"/>
    </xf>
    <xf numFmtId="0" fontId="5" fillId="2" borderId="4" xfId="2" applyFont="1" applyFill="1" applyBorder="1" applyAlignment="1" applyProtection="1">
      <alignment vertical="center"/>
    </xf>
    <xf numFmtId="0" fontId="3" fillId="2" borderId="4" xfId="2" applyFont="1" applyFill="1" applyBorder="1" applyAlignment="1" applyProtection="1">
      <alignment vertical="center"/>
    </xf>
    <xf numFmtId="0" fontId="3" fillId="2" borderId="4" xfId="2" applyFont="1" applyFill="1" applyBorder="1" applyAlignment="1" applyProtection="1">
      <alignment vertical="center" wrapText="1"/>
    </xf>
    <xf numFmtId="0" fontId="5" fillId="2" borderId="24" xfId="2" applyFont="1" applyFill="1" applyBorder="1" applyAlignment="1" applyProtection="1">
      <alignment vertical="center" wrapText="1"/>
    </xf>
    <xf numFmtId="0" fontId="3" fillId="2" borderId="4" xfId="0" applyFont="1" applyFill="1" applyBorder="1"/>
    <xf numFmtId="0" fontId="5" fillId="2" borderId="3" xfId="2" applyFont="1" applyFill="1" applyBorder="1" applyAlignment="1" applyProtection="1">
      <alignment vertical="center"/>
    </xf>
    <xf numFmtId="3" fontId="5" fillId="2" borderId="3" xfId="2" applyNumberFormat="1" applyFont="1" applyFill="1" applyBorder="1" applyAlignment="1" applyProtection="1">
      <alignment vertical="center"/>
    </xf>
    <xf numFmtId="2" fontId="3" fillId="2" borderId="0" xfId="0" applyNumberFormat="1" applyFont="1" applyFill="1"/>
    <xf numFmtId="0" fontId="3" fillId="2" borderId="0" xfId="2" applyFont="1" applyFill="1" applyAlignment="1" applyProtection="1">
      <alignment vertical="center" wrapText="1"/>
    </xf>
    <xf numFmtId="1" fontId="4" fillId="0" borderId="14" xfId="0" applyNumberFormat="1" applyFont="1" applyFill="1" applyBorder="1" applyAlignment="1">
      <alignment vertical="center"/>
    </xf>
    <xf numFmtId="1" fontId="4" fillId="0" borderId="15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5" fillId="2" borderId="2" xfId="2" applyFont="1" applyFill="1" applyBorder="1" applyAlignment="1" applyProtection="1">
      <alignment vertical="center"/>
    </xf>
    <xf numFmtId="0" fontId="5" fillId="2" borderId="2" xfId="2" applyFont="1" applyFill="1" applyBorder="1" applyAlignment="1" applyProtection="1">
      <alignment horizontal="center" vertical="center" wrapText="1"/>
    </xf>
  </cellXfs>
  <cellStyles count="5">
    <cellStyle name="Migliaia" xfId="1" builtinId="3" customBuiltin="1"/>
    <cellStyle name="Normale" xfId="0" builtinId="0" customBuiltin="1"/>
    <cellStyle name="Normale 2" xfId="2"/>
    <cellStyle name="Normale_Foglio1" xfId="3"/>
    <cellStyle name="Normale_USCITE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E1" zoomScaleNormal="100" workbookViewId="0">
      <selection activeCell="E37" sqref="E37:I37"/>
    </sheetView>
  </sheetViews>
  <sheetFormatPr defaultColWidth="91.42578125" defaultRowHeight="12" outlineLevelRow="4" x14ac:dyDescent="0.25"/>
  <cols>
    <col min="1" max="1" width="16.7109375" style="1" hidden="1" customWidth="1"/>
    <col min="2" max="2" width="28.7109375" style="1" hidden="1" customWidth="1"/>
    <col min="3" max="3" width="12.140625" style="1" hidden="1" customWidth="1"/>
    <col min="4" max="4" width="54.28515625" style="2" hidden="1" customWidth="1"/>
    <col min="5" max="5" width="10.140625" style="1" customWidth="1"/>
    <col min="6" max="6" width="59.5703125" style="1" customWidth="1"/>
    <col min="7" max="7" width="10.85546875" style="45" customWidth="1"/>
    <col min="8" max="8" width="13.7109375" style="45" customWidth="1"/>
    <col min="9" max="9" width="11.5703125" style="45" bestFit="1" customWidth="1"/>
    <col min="10" max="10" width="91.42578125" style="1" customWidth="1"/>
    <col min="11" max="16384" width="91.42578125" style="1"/>
  </cols>
  <sheetData>
    <row r="1" spans="1:9" ht="15" x14ac:dyDescent="0.25">
      <c r="H1" s="99" t="s">
        <v>0</v>
      </c>
      <c r="I1" s="100"/>
    </row>
    <row r="2" spans="1:9" x14ac:dyDescent="0.2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8" t="s">
        <v>9</v>
      </c>
    </row>
    <row r="3" spans="1:9" ht="24.95" customHeight="1" outlineLevel="2" x14ac:dyDescent="0.25">
      <c r="A3" s="9"/>
      <c r="B3" s="9"/>
      <c r="C3" s="9"/>
      <c r="D3" s="10"/>
      <c r="E3" s="11"/>
      <c r="F3" s="12" t="s">
        <v>10</v>
      </c>
      <c r="G3" s="13"/>
      <c r="H3" s="14">
        <v>677419972</v>
      </c>
      <c r="I3" s="14"/>
    </row>
    <row r="4" spans="1:9" ht="24.95" customHeight="1" outlineLevel="2" x14ac:dyDescent="0.25">
      <c r="A4" s="9"/>
      <c r="B4" s="9"/>
      <c r="C4" s="9"/>
      <c r="D4" s="10"/>
      <c r="E4" s="15"/>
      <c r="F4" s="16" t="s">
        <v>11</v>
      </c>
      <c r="G4" s="17"/>
      <c r="H4" s="18"/>
      <c r="I4" s="18">
        <v>780053540</v>
      </c>
    </row>
    <row r="5" spans="1:9" outlineLevel="2" x14ac:dyDescent="0.25">
      <c r="A5" s="9"/>
      <c r="B5" s="9"/>
      <c r="C5" s="9"/>
      <c r="D5" s="19"/>
      <c r="E5" s="20" t="str">
        <f>CONCATENATE(C6,"   ",D6)</f>
        <v>1.2   ENTRATE DERIVANTI DA TRASFERIMENTI CORRENTI</v>
      </c>
      <c r="F5" s="21"/>
      <c r="G5" s="22"/>
      <c r="H5" s="22"/>
      <c r="I5" s="22"/>
    </row>
    <row r="6" spans="1:9" ht="21.75" customHeight="1" outlineLevel="4" x14ac:dyDescent="0.25">
      <c r="A6" s="9" t="s">
        <v>12</v>
      </c>
      <c r="B6" s="9" t="s">
        <v>13</v>
      </c>
      <c r="C6" s="9" t="s">
        <v>14</v>
      </c>
      <c r="D6" s="23" t="s">
        <v>15</v>
      </c>
      <c r="E6" s="24" t="s">
        <v>16</v>
      </c>
      <c r="F6" s="24" t="s">
        <v>17</v>
      </c>
      <c r="G6" s="25">
        <v>94041026.469999999</v>
      </c>
      <c r="H6" s="25">
        <v>221163193.49999997</v>
      </c>
      <c r="I6" s="25">
        <v>218641130.53</v>
      </c>
    </row>
    <row r="7" spans="1:9" ht="22.5" customHeight="1" outlineLevel="4" x14ac:dyDescent="0.25">
      <c r="A7" s="9" t="s">
        <v>12</v>
      </c>
      <c r="B7" s="9" t="s">
        <v>13</v>
      </c>
      <c r="C7" s="9" t="s">
        <v>14</v>
      </c>
      <c r="D7" s="23" t="s">
        <v>15</v>
      </c>
      <c r="E7" s="24" t="s">
        <v>18</v>
      </c>
      <c r="F7" s="24" t="s">
        <v>19</v>
      </c>
      <c r="G7" s="25">
        <v>8615438.3999999985</v>
      </c>
      <c r="H7" s="25">
        <v>5411253.5800000001</v>
      </c>
      <c r="I7" s="25">
        <v>5135372.1100000003</v>
      </c>
    </row>
    <row r="8" spans="1:9" ht="13.5" customHeight="1" outlineLevel="4" x14ac:dyDescent="0.25">
      <c r="A8" s="9" t="s">
        <v>12</v>
      </c>
      <c r="B8" s="9" t="s">
        <v>13</v>
      </c>
      <c r="C8" s="9" t="s">
        <v>14</v>
      </c>
      <c r="D8" s="23" t="s">
        <v>15</v>
      </c>
      <c r="E8" s="24" t="s">
        <v>20</v>
      </c>
      <c r="F8" s="24" t="s">
        <v>21</v>
      </c>
      <c r="G8" s="25">
        <v>10512</v>
      </c>
      <c r="H8" s="25">
        <v>8400</v>
      </c>
      <c r="I8" s="25">
        <v>29004</v>
      </c>
    </row>
    <row r="9" spans="1:9" ht="15" customHeight="1" outlineLevel="4" x14ac:dyDescent="0.25">
      <c r="A9" s="9" t="s">
        <v>12</v>
      </c>
      <c r="B9" s="9" t="s">
        <v>13</v>
      </c>
      <c r="C9" s="9" t="s">
        <v>14</v>
      </c>
      <c r="D9" s="23" t="s">
        <v>15</v>
      </c>
      <c r="E9" s="24" t="s">
        <v>22</v>
      </c>
      <c r="F9" s="24" t="s">
        <v>23</v>
      </c>
      <c r="G9" s="25">
        <v>990559.89999999991</v>
      </c>
      <c r="H9" s="25">
        <v>1229136.6599999999</v>
      </c>
      <c r="I9" s="25">
        <v>1737300.51</v>
      </c>
    </row>
    <row r="10" spans="1:9" s="31" customFormat="1" outlineLevel="3" x14ac:dyDescent="0.25">
      <c r="A10" s="26"/>
      <c r="B10" s="26"/>
      <c r="C10" s="26"/>
      <c r="D10" s="27" t="s">
        <v>24</v>
      </c>
      <c r="E10" s="28" t="str">
        <f>D10</f>
        <v xml:space="preserve">ENTRATE DERIVANTI DA TRASFERIMENTI CORRENTI </v>
      </c>
      <c r="F10" s="29"/>
      <c r="G10" s="30">
        <f>SUBTOTAL(9,G6:G9)</f>
        <v>103657536.77000001</v>
      </c>
      <c r="H10" s="30">
        <f>SUBTOTAL(9,H6:H9)</f>
        <v>227811983.73999998</v>
      </c>
      <c r="I10" s="30">
        <f>SUBTOTAL(9,I6:I9)</f>
        <v>225542807.15000001</v>
      </c>
    </row>
    <row r="11" spans="1:9" s="31" customFormat="1" outlineLevel="3" x14ac:dyDescent="0.25">
      <c r="A11" s="26"/>
      <c r="B11" s="26"/>
      <c r="C11" s="26"/>
      <c r="D11" s="32"/>
      <c r="E11" s="20" t="str">
        <f>CONCATENATE(C12,"   ",D12)</f>
        <v>1.3   ALTRE ENTRATE</v>
      </c>
      <c r="F11" s="21"/>
      <c r="G11" s="33"/>
      <c r="H11" s="33"/>
      <c r="I11" s="33"/>
    </row>
    <row r="12" spans="1:9" ht="24" outlineLevel="4" x14ac:dyDescent="0.25">
      <c r="A12" s="9" t="s">
        <v>12</v>
      </c>
      <c r="B12" s="9" t="s">
        <v>13</v>
      </c>
      <c r="C12" s="9" t="s">
        <v>25</v>
      </c>
      <c r="D12" s="23" t="s">
        <v>26</v>
      </c>
      <c r="E12" s="24" t="s">
        <v>27</v>
      </c>
      <c r="F12" s="24" t="s">
        <v>28</v>
      </c>
      <c r="G12" s="25">
        <v>14694049.820000002</v>
      </c>
      <c r="H12" s="25">
        <v>6922421.7999999998</v>
      </c>
      <c r="I12" s="25">
        <v>6548910.0600000005</v>
      </c>
    </row>
    <row r="13" spans="1:9" outlineLevel="4" x14ac:dyDescent="0.25">
      <c r="A13" s="9" t="s">
        <v>12</v>
      </c>
      <c r="B13" s="9" t="s">
        <v>13</v>
      </c>
      <c r="C13" s="9" t="s">
        <v>25</v>
      </c>
      <c r="D13" s="23" t="s">
        <v>26</v>
      </c>
      <c r="E13" s="24" t="s">
        <v>29</v>
      </c>
      <c r="F13" s="24" t="s">
        <v>30</v>
      </c>
      <c r="G13" s="25">
        <v>575646.37</v>
      </c>
      <c r="H13" s="25">
        <v>20472618.329999998</v>
      </c>
      <c r="I13" s="25">
        <v>20383108.75</v>
      </c>
    </row>
    <row r="14" spans="1:9" outlineLevel="4" x14ac:dyDescent="0.25">
      <c r="A14" s="9" t="s">
        <v>12</v>
      </c>
      <c r="B14" s="9" t="s">
        <v>13</v>
      </c>
      <c r="C14" s="9" t="s">
        <v>25</v>
      </c>
      <c r="D14" s="23" t="s">
        <v>26</v>
      </c>
      <c r="E14" s="24" t="s">
        <v>31</v>
      </c>
      <c r="F14" s="24" t="s">
        <v>32</v>
      </c>
      <c r="G14" s="25">
        <v>5719407.0700000003</v>
      </c>
      <c r="H14" s="25">
        <v>5918051.9700000007</v>
      </c>
      <c r="I14" s="25">
        <v>6851437.7300000004</v>
      </c>
    </row>
    <row r="15" spans="1:9" outlineLevel="4" x14ac:dyDescent="0.25">
      <c r="A15" s="9" t="s">
        <v>12</v>
      </c>
      <c r="B15" s="9" t="s">
        <v>13</v>
      </c>
      <c r="C15" s="9" t="s">
        <v>25</v>
      </c>
      <c r="D15" s="23" t="s">
        <v>26</v>
      </c>
      <c r="E15" s="24" t="s">
        <v>33</v>
      </c>
      <c r="F15" s="24" t="s">
        <v>34</v>
      </c>
      <c r="G15" s="25">
        <v>3111182.8600000003</v>
      </c>
      <c r="H15" s="25">
        <v>2105052.91</v>
      </c>
      <c r="I15" s="25">
        <v>2210214.6</v>
      </c>
    </row>
    <row r="16" spans="1:9" outlineLevel="4" x14ac:dyDescent="0.25">
      <c r="A16" s="9" t="s">
        <v>12</v>
      </c>
      <c r="B16" s="9" t="s">
        <v>13</v>
      </c>
      <c r="C16" s="9" t="s">
        <v>25</v>
      </c>
      <c r="D16" s="23" t="s">
        <v>26</v>
      </c>
      <c r="E16" s="24" t="s">
        <v>35</v>
      </c>
      <c r="F16" s="24" t="s">
        <v>36</v>
      </c>
      <c r="G16" s="25">
        <v>3439930.0900000003</v>
      </c>
      <c r="H16" s="25">
        <v>17666476.259999998</v>
      </c>
      <c r="I16" s="25">
        <v>19600219.079999998</v>
      </c>
    </row>
    <row r="17" spans="1:9" s="31" customFormat="1" outlineLevel="3" x14ac:dyDescent="0.25">
      <c r="A17" s="26"/>
      <c r="B17" s="26"/>
      <c r="C17" s="26"/>
      <c r="D17" s="27" t="s">
        <v>37</v>
      </c>
      <c r="E17" s="28" t="str">
        <f>D17</f>
        <v xml:space="preserve">ALTRE ENTRATE </v>
      </c>
      <c r="F17" s="29"/>
      <c r="G17" s="30">
        <f>SUBTOTAL(9,G12:G16)</f>
        <v>27540216.210000001</v>
      </c>
      <c r="H17" s="30">
        <f>SUBTOTAL(9,H12:H16)</f>
        <v>53084621.270000003</v>
      </c>
      <c r="I17" s="30">
        <f>SUBTOTAL(9,I12:I16)</f>
        <v>55593890.220000006</v>
      </c>
    </row>
    <row r="18" spans="1:9" s="31" customFormat="1" ht="14.45" customHeight="1" outlineLevel="2" x14ac:dyDescent="0.25">
      <c r="A18" s="26"/>
      <c r="B18" s="26" t="s">
        <v>38</v>
      </c>
      <c r="C18" s="26"/>
      <c r="D18" s="27"/>
      <c r="E18" s="34" t="str">
        <f>B18</f>
        <v xml:space="preserve">TITOLO I - ENTRATE CORRENTI </v>
      </c>
      <c r="F18" s="35"/>
      <c r="G18" s="36">
        <f>SUBTOTAL(9,G6:G16)</f>
        <v>131197752.98000003</v>
      </c>
      <c r="H18" s="36">
        <f>SUBTOTAL(9,H6:H16)</f>
        <v>280896605.00999999</v>
      </c>
      <c r="I18" s="36">
        <f>SUBTOTAL(9,I6:I16)</f>
        <v>281136697.37</v>
      </c>
    </row>
    <row r="19" spans="1:9" s="31" customFormat="1" outlineLevel="2" x14ac:dyDescent="0.25">
      <c r="A19" s="26"/>
      <c r="B19" s="26"/>
      <c r="C19" s="26"/>
      <c r="D19" s="32"/>
      <c r="E19" s="20" t="str">
        <f>CONCATENATE(C20,"   ",D20)</f>
        <v>2.1   ENTRATE PER ALIENAZIONE DI BENI PATRIMONIALI E RISCOSSIONE DI CREDITI</v>
      </c>
      <c r="F19" s="21"/>
      <c r="G19" s="33"/>
      <c r="H19" s="33"/>
      <c r="I19" s="33"/>
    </row>
    <row r="20" spans="1:9" ht="24" outlineLevel="4" x14ac:dyDescent="0.25">
      <c r="A20" s="9" t="s">
        <v>12</v>
      </c>
      <c r="B20" s="9" t="s">
        <v>39</v>
      </c>
      <c r="C20" s="9" t="s">
        <v>40</v>
      </c>
      <c r="D20" s="23" t="s">
        <v>41</v>
      </c>
      <c r="E20" s="24" t="s">
        <v>42</v>
      </c>
      <c r="F20" s="24" t="s">
        <v>43</v>
      </c>
      <c r="G20" s="25">
        <v>5400</v>
      </c>
      <c r="H20" s="25">
        <v>0</v>
      </c>
      <c r="I20" s="25">
        <v>0</v>
      </c>
    </row>
    <row r="21" spans="1:9" ht="24" outlineLevel="4" x14ac:dyDescent="0.25">
      <c r="A21" s="9" t="s">
        <v>12</v>
      </c>
      <c r="B21" s="9" t="s">
        <v>39</v>
      </c>
      <c r="C21" s="9" t="s">
        <v>40</v>
      </c>
      <c r="D21" s="23" t="s">
        <v>41</v>
      </c>
      <c r="E21" s="24" t="s">
        <v>44</v>
      </c>
      <c r="F21" s="24" t="s">
        <v>45</v>
      </c>
      <c r="G21" s="25">
        <v>0</v>
      </c>
      <c r="H21" s="25">
        <v>40000</v>
      </c>
      <c r="I21" s="25">
        <v>40000</v>
      </c>
    </row>
    <row r="22" spans="1:9" ht="24" outlineLevel="4" x14ac:dyDescent="0.25">
      <c r="A22" s="9" t="s">
        <v>12</v>
      </c>
      <c r="B22" s="9" t="s">
        <v>39</v>
      </c>
      <c r="C22" s="9" t="s">
        <v>40</v>
      </c>
      <c r="D22" s="23" t="s">
        <v>41</v>
      </c>
      <c r="E22" s="24" t="s">
        <v>46</v>
      </c>
      <c r="F22" s="24" t="s">
        <v>47</v>
      </c>
      <c r="G22" s="25">
        <v>0</v>
      </c>
      <c r="H22" s="25">
        <v>1475439.0299999998</v>
      </c>
      <c r="I22" s="25">
        <v>4152782.9299999997</v>
      </c>
    </row>
    <row r="23" spans="1:9" s="31" customFormat="1" ht="14.45" customHeight="1" outlineLevel="3" x14ac:dyDescent="0.25">
      <c r="A23" s="26"/>
      <c r="B23" s="26"/>
      <c r="C23" s="26"/>
      <c r="D23" s="27" t="s">
        <v>48</v>
      </c>
      <c r="E23" s="28" t="str">
        <f>D23</f>
        <v xml:space="preserve">ENTRATE PER ALIENAZIONE DI BENI PATRIMONIALI E RISCOSSIONE DI CREDITI </v>
      </c>
      <c r="F23" s="29"/>
      <c r="G23" s="30">
        <f>SUBTOTAL(9,G20:G22)</f>
        <v>5400</v>
      </c>
      <c r="H23" s="30">
        <f>SUBTOTAL(9,H20:H22)</f>
        <v>1515439.0299999998</v>
      </c>
      <c r="I23" s="30">
        <f>SUBTOTAL(9,I20:I22)</f>
        <v>4192782.9299999997</v>
      </c>
    </row>
    <row r="24" spans="1:9" s="31" customFormat="1" outlineLevel="3" x14ac:dyDescent="0.25">
      <c r="A24" s="26"/>
      <c r="B24" s="26"/>
      <c r="C24" s="26"/>
      <c r="D24" s="32"/>
      <c r="E24" s="20" t="str">
        <f>CONCATENATE(C25,"   ",D25)</f>
        <v>2.2   ENTRATE DERIVANTI DA TRASFERIMENTI IN CONTO CAPITALE</v>
      </c>
      <c r="F24" s="21"/>
      <c r="G24" s="33"/>
      <c r="H24" s="33"/>
      <c r="I24" s="33"/>
    </row>
    <row r="25" spans="1:9" ht="12" customHeight="1" outlineLevel="4" x14ac:dyDescent="0.25">
      <c r="A25" s="9" t="s">
        <v>12</v>
      </c>
      <c r="B25" s="9" t="s">
        <v>39</v>
      </c>
      <c r="C25" s="9" t="s">
        <v>49</v>
      </c>
      <c r="D25" s="23" t="s">
        <v>50</v>
      </c>
      <c r="E25" s="24" t="s">
        <v>51</v>
      </c>
      <c r="F25" s="24" t="s">
        <v>52</v>
      </c>
      <c r="G25" s="25">
        <v>0</v>
      </c>
      <c r="H25" s="25">
        <v>10000000</v>
      </c>
      <c r="I25" s="25">
        <v>10000000</v>
      </c>
    </row>
    <row r="26" spans="1:9" ht="13.5" customHeight="1" outlineLevel="4" x14ac:dyDescent="0.25">
      <c r="A26" s="9" t="s">
        <v>12</v>
      </c>
      <c r="B26" s="9" t="s">
        <v>39</v>
      </c>
      <c r="C26" s="9" t="s">
        <v>49</v>
      </c>
      <c r="D26" s="23" t="s">
        <v>50</v>
      </c>
      <c r="E26" s="24" t="s">
        <v>53</v>
      </c>
      <c r="F26" s="37" t="s">
        <v>54</v>
      </c>
      <c r="G26" s="25">
        <v>0</v>
      </c>
      <c r="H26" s="25">
        <v>3750000</v>
      </c>
      <c r="I26" s="25">
        <v>13750000</v>
      </c>
    </row>
    <row r="27" spans="1:9" outlineLevel="3" x14ac:dyDescent="0.25">
      <c r="A27" s="9"/>
      <c r="B27" s="9"/>
      <c r="C27" s="9"/>
      <c r="D27" s="27" t="s">
        <v>55</v>
      </c>
      <c r="E27" s="24" t="s">
        <v>56</v>
      </c>
      <c r="F27" s="24" t="s">
        <v>57</v>
      </c>
      <c r="G27" s="25">
        <v>0</v>
      </c>
      <c r="H27" s="25">
        <v>0</v>
      </c>
      <c r="I27" s="25">
        <v>0</v>
      </c>
    </row>
    <row r="28" spans="1:9" s="31" customFormat="1" ht="24" outlineLevel="2" x14ac:dyDescent="0.25">
      <c r="A28" s="26"/>
      <c r="B28" s="26" t="s">
        <v>58</v>
      </c>
      <c r="C28" s="26"/>
      <c r="D28" s="27"/>
      <c r="E28" s="28" t="str">
        <f>D27</f>
        <v xml:space="preserve">ENTRATE DERIVANTI DA TRASFERIMENTI IN CONTO CAPITALE </v>
      </c>
      <c r="F28" s="29"/>
      <c r="G28" s="38">
        <f>SUBTOTAL(9,G25:G27)</f>
        <v>0</v>
      </c>
      <c r="H28" s="38">
        <f>SUBTOTAL(9,H25:H27)</f>
        <v>13750000</v>
      </c>
      <c r="I28" s="38">
        <f>SUBTOTAL(9,I25:I27)</f>
        <v>23750000</v>
      </c>
    </row>
    <row r="29" spans="1:9" s="31" customFormat="1" outlineLevel="2" x14ac:dyDescent="0.25">
      <c r="A29" s="26"/>
      <c r="B29" s="26"/>
      <c r="C29" s="26"/>
      <c r="D29" s="27"/>
      <c r="E29" s="34" t="str">
        <f>B28</f>
        <v xml:space="preserve">TITOLO II - ENTRATE IN CONTO CAPITALE </v>
      </c>
      <c r="F29" s="35"/>
      <c r="G29" s="36">
        <f>SUBTOTAL(9,G20:G27)</f>
        <v>5400</v>
      </c>
      <c r="H29" s="36">
        <f>SUBTOTAL(9,H20:H27)</f>
        <v>15265439.029999999</v>
      </c>
      <c r="I29" s="36">
        <f>SUBTOTAL(9,I20:I27)</f>
        <v>27942782.93</v>
      </c>
    </row>
    <row r="30" spans="1:9" ht="14.45" customHeight="1" outlineLevel="4" x14ac:dyDescent="0.25">
      <c r="A30" s="9" t="s">
        <v>59</v>
      </c>
      <c r="B30" s="9" t="s">
        <v>60</v>
      </c>
      <c r="C30" s="9" t="s">
        <v>61</v>
      </c>
      <c r="D30" s="19" t="s">
        <v>62</v>
      </c>
      <c r="E30" s="20" t="str">
        <f>CONCATENATE(C30,"   ",D30)</f>
        <v>3.1   ENTRATE GESTIONI SPECIALI</v>
      </c>
      <c r="F30" s="21"/>
      <c r="G30" s="33"/>
      <c r="H30" s="33"/>
      <c r="I30" s="33"/>
    </row>
    <row r="31" spans="1:9" s="31" customFormat="1" outlineLevel="2" x14ac:dyDescent="0.25">
      <c r="A31" s="26"/>
      <c r="B31" s="26" t="s">
        <v>63</v>
      </c>
      <c r="C31" s="26"/>
      <c r="D31" s="27" t="str">
        <f>B31</f>
        <v xml:space="preserve">TITOLO III - GESTIONI SPECIALI </v>
      </c>
      <c r="E31" s="24" t="s">
        <v>64</v>
      </c>
      <c r="F31" s="24" t="s">
        <v>62</v>
      </c>
      <c r="G31" s="25">
        <v>27471.749999999942</v>
      </c>
      <c r="H31" s="25">
        <v>34342550.710000008</v>
      </c>
      <c r="I31" s="25">
        <v>34342550.710000008</v>
      </c>
    </row>
    <row r="32" spans="1:9" s="31" customFormat="1" outlineLevel="2" x14ac:dyDescent="0.25">
      <c r="A32" s="26"/>
      <c r="B32" s="26"/>
      <c r="C32" s="26"/>
      <c r="D32" s="27"/>
      <c r="E32" s="34" t="str">
        <f>B31</f>
        <v xml:space="preserve">TITOLO III - GESTIONI SPECIALI </v>
      </c>
      <c r="F32" s="35"/>
      <c r="G32" s="36">
        <f>SUBTOTAL(9,G31:G31)</f>
        <v>27471.749999999942</v>
      </c>
      <c r="H32" s="36">
        <f>SUBTOTAL(9,H31:H31)</f>
        <v>34342550.710000008</v>
      </c>
      <c r="I32" s="36">
        <f>SUBTOTAL(9,I31:I31)</f>
        <v>34342550.710000008</v>
      </c>
    </row>
    <row r="33" spans="1:9" ht="14.45" customHeight="1" outlineLevel="4" x14ac:dyDescent="0.25">
      <c r="A33" s="9" t="s">
        <v>59</v>
      </c>
      <c r="B33" s="9" t="s">
        <v>65</v>
      </c>
      <c r="C33" s="9" t="s">
        <v>66</v>
      </c>
      <c r="D33" s="19" t="s">
        <v>67</v>
      </c>
      <c r="E33" s="20" t="str">
        <f>CONCATENATE(C33,"   ",D33)</f>
        <v>4.1   ENTRATE AVENTI NATURA DI PARTITE DI GIRO</v>
      </c>
      <c r="F33" s="21"/>
      <c r="G33" s="33"/>
      <c r="H33" s="33"/>
      <c r="I33" s="33"/>
    </row>
    <row r="34" spans="1:9" s="31" customFormat="1" outlineLevel="2" x14ac:dyDescent="0.25">
      <c r="A34" s="39"/>
      <c r="B34" s="39" t="s">
        <v>68</v>
      </c>
      <c r="C34" s="39"/>
      <c r="D34" s="40" t="str">
        <f>B34</f>
        <v xml:space="preserve">TITOLO IV - PARTITE DI GIRO </v>
      </c>
      <c r="E34" s="24" t="s">
        <v>69</v>
      </c>
      <c r="F34" s="24" t="s">
        <v>67</v>
      </c>
      <c r="G34" s="25">
        <v>3581479.9000000004</v>
      </c>
      <c r="H34" s="25">
        <v>55332933.030000001</v>
      </c>
      <c r="I34" s="25">
        <v>55502609.689999998</v>
      </c>
    </row>
    <row r="35" spans="1:9" s="31" customFormat="1" ht="14.45" customHeight="1" outlineLevel="2" x14ac:dyDescent="0.25">
      <c r="B35" s="31" t="s">
        <v>70</v>
      </c>
      <c r="D35" s="41"/>
      <c r="E35" s="34" t="str">
        <f>B34</f>
        <v xml:space="preserve">TITOLO IV - PARTITE DI GIRO </v>
      </c>
      <c r="F35" s="35"/>
      <c r="G35" s="36">
        <f>SUBTOTAL(9,G34:G34)</f>
        <v>3581479.9000000004</v>
      </c>
      <c r="H35" s="36">
        <f>SUBTOTAL(9,H34:H34)</f>
        <v>55332933.030000001</v>
      </c>
      <c r="I35" s="36">
        <f>SUBTOTAL(9,I34:I34)</f>
        <v>55502609.689999998</v>
      </c>
    </row>
    <row r="36" spans="1:9" x14ac:dyDescent="0.25">
      <c r="E36" s="42" t="s">
        <v>71</v>
      </c>
      <c r="F36" s="43"/>
      <c r="G36" s="44">
        <f>SUBTOTAL(9,G5:G35)</f>
        <v>134812104.63000003</v>
      </c>
      <c r="H36" s="44">
        <f>SUBTOTAL(9,H5:H35)</f>
        <v>385837527.77999997</v>
      </c>
      <c r="I36" s="44">
        <f>SUBTOTAL(9,I5:I35)</f>
        <v>398924640.69999999</v>
      </c>
    </row>
    <row r="37" spans="1:9" ht="22.5" customHeight="1" x14ac:dyDescent="0.25">
      <c r="E37" s="101"/>
      <c r="F37" s="101"/>
      <c r="G37" s="101"/>
      <c r="H37" s="101"/>
      <c r="I37" s="101"/>
    </row>
  </sheetData>
  <pageMargins left="0.70000000000000007" right="0.70000000000000007" top="0.75" bottom="0.75" header="0.30000000000000004" footer="0.30000000000000004"/>
  <pageSetup paperSize="9" scale="82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E1" zoomScaleNormal="100" workbookViewId="0">
      <selection activeCell="E37" sqref="E37"/>
    </sheetView>
  </sheetViews>
  <sheetFormatPr defaultColWidth="69.7109375" defaultRowHeight="12" outlineLevelRow="4" x14ac:dyDescent="0.25"/>
  <cols>
    <col min="1" max="1" width="16.7109375" style="1" hidden="1" customWidth="1"/>
    <col min="2" max="2" width="27.28515625" style="1" hidden="1" customWidth="1"/>
    <col min="3" max="3" width="12.140625" style="1" hidden="1" customWidth="1"/>
    <col min="4" max="4" width="41.28515625" style="1" hidden="1" customWidth="1"/>
    <col min="5" max="5" width="9.7109375" style="46" customWidth="1"/>
    <col min="6" max="6" width="54" style="46" bestFit="1" customWidth="1"/>
    <col min="7" max="7" width="15.140625" style="45" customWidth="1"/>
    <col min="8" max="8" width="14.5703125" style="45" customWidth="1"/>
    <col min="9" max="9" width="12.28515625" style="45" customWidth="1"/>
    <col min="10" max="10" width="69.7109375" style="1" customWidth="1"/>
    <col min="11" max="11" width="36.42578125" style="1" customWidth="1"/>
    <col min="12" max="12" width="69.7109375" style="1" customWidth="1"/>
    <col min="13" max="16384" width="69.7109375" style="1"/>
  </cols>
  <sheetData>
    <row r="1" spans="1:9" ht="15" x14ac:dyDescent="0.25">
      <c r="H1" s="99" t="s">
        <v>0</v>
      </c>
      <c r="I1" s="100"/>
    </row>
    <row r="2" spans="1:9" x14ac:dyDescent="0.25">
      <c r="A2" s="3" t="s">
        <v>1</v>
      </c>
      <c r="B2" s="3" t="s">
        <v>2</v>
      </c>
      <c r="C2" s="3" t="s">
        <v>3</v>
      </c>
      <c r="D2" s="3" t="s">
        <v>4</v>
      </c>
      <c r="E2" s="47" t="s">
        <v>5</v>
      </c>
      <c r="F2" s="47" t="s">
        <v>6</v>
      </c>
      <c r="G2" s="7" t="s">
        <v>7</v>
      </c>
      <c r="H2" s="7" t="s">
        <v>8</v>
      </c>
      <c r="I2" s="7" t="s">
        <v>9</v>
      </c>
    </row>
    <row r="3" spans="1:9" s="2" customFormat="1" x14ac:dyDescent="0.25">
      <c r="A3" s="48"/>
      <c r="B3" s="48"/>
      <c r="C3" s="48"/>
      <c r="D3" s="48"/>
      <c r="E3" s="49" t="str">
        <f>CONCATENATE(C4,"   ",D4)</f>
        <v>1.1   FUNZIONAMENTO</v>
      </c>
      <c r="F3" s="49"/>
      <c r="G3" s="50"/>
      <c r="H3" s="50"/>
      <c r="I3" s="50"/>
    </row>
    <row r="4" spans="1:9" outlineLevel="4" x14ac:dyDescent="0.25">
      <c r="A4" s="9" t="s">
        <v>72</v>
      </c>
      <c r="B4" s="9" t="s">
        <v>73</v>
      </c>
      <c r="C4" s="9" t="s">
        <v>74</v>
      </c>
      <c r="D4" s="10" t="s">
        <v>75</v>
      </c>
      <c r="E4" s="51" t="s">
        <v>76</v>
      </c>
      <c r="F4" s="51" t="s">
        <v>77</v>
      </c>
      <c r="G4" s="52">
        <v>437378.54</v>
      </c>
      <c r="H4" s="52">
        <v>235387.58000000002</v>
      </c>
      <c r="I4" s="52">
        <v>245599.06999999998</v>
      </c>
    </row>
    <row r="5" spans="1:9" outlineLevel="4" x14ac:dyDescent="0.25">
      <c r="A5" s="9" t="s">
        <v>72</v>
      </c>
      <c r="B5" s="9" t="s">
        <v>73</v>
      </c>
      <c r="C5" s="9" t="s">
        <v>74</v>
      </c>
      <c r="D5" s="10" t="s">
        <v>75</v>
      </c>
      <c r="E5" s="51" t="s">
        <v>78</v>
      </c>
      <c r="F5" s="51" t="s">
        <v>79</v>
      </c>
      <c r="G5" s="52">
        <v>8295303.4600000046</v>
      </c>
      <c r="H5" s="52">
        <v>136943808.57999995</v>
      </c>
      <c r="I5" s="52">
        <v>132425195.41999996</v>
      </c>
    </row>
    <row r="6" spans="1:9" outlineLevel="4" x14ac:dyDescent="0.25">
      <c r="A6" s="9" t="s">
        <v>72</v>
      </c>
      <c r="B6" s="9" t="s">
        <v>73</v>
      </c>
      <c r="C6" s="9" t="s">
        <v>74</v>
      </c>
      <c r="D6" s="10" t="s">
        <v>75</v>
      </c>
      <c r="E6" s="51" t="s">
        <v>80</v>
      </c>
      <c r="F6" s="51" t="s">
        <v>81</v>
      </c>
      <c r="G6" s="52">
        <v>26707135.030000001</v>
      </c>
      <c r="H6" s="52">
        <v>49323494.30999998</v>
      </c>
      <c r="I6" s="52">
        <v>47992662.009999998</v>
      </c>
    </row>
    <row r="7" spans="1:9" ht="12" customHeight="1" outlineLevel="3" x14ac:dyDescent="0.25">
      <c r="A7" s="9"/>
      <c r="B7" s="9"/>
      <c r="C7" s="9"/>
      <c r="D7" s="53" t="s">
        <v>82</v>
      </c>
      <c r="E7" s="54" t="str">
        <f>D7</f>
        <v xml:space="preserve">FUNZIONAMENTO </v>
      </c>
      <c r="F7" s="55"/>
      <c r="G7" s="56">
        <f>SUBTOTAL(9,G4:G6)</f>
        <v>35439817.030000001</v>
      </c>
      <c r="H7" s="56">
        <f>SUBTOTAL(9,H4:H6)</f>
        <v>186502690.46999994</v>
      </c>
      <c r="I7" s="56">
        <f>SUBTOTAL(9,I4:I6)</f>
        <v>180663456.49999994</v>
      </c>
    </row>
    <row r="8" spans="1:9" outlineLevel="3" x14ac:dyDescent="0.25">
      <c r="A8" s="9"/>
      <c r="B8" s="9"/>
      <c r="C8" s="9"/>
      <c r="D8" s="26"/>
      <c r="E8" s="57" t="str">
        <f>CONCATENATE(C9,"   ",D9)</f>
        <v>1.2   INTERVENTI DIVERSI</v>
      </c>
      <c r="F8" s="58"/>
      <c r="G8" s="59"/>
      <c r="H8" s="59"/>
      <c r="I8" s="59"/>
    </row>
    <row r="9" spans="1:9" outlineLevel="4" x14ac:dyDescent="0.25">
      <c r="A9" s="9" t="s">
        <v>72</v>
      </c>
      <c r="B9" s="9" t="s">
        <v>73</v>
      </c>
      <c r="C9" s="9" t="s">
        <v>14</v>
      </c>
      <c r="D9" s="10" t="s">
        <v>83</v>
      </c>
      <c r="E9" s="51" t="s">
        <v>84</v>
      </c>
      <c r="F9" s="51" t="s">
        <v>85</v>
      </c>
      <c r="G9" s="52">
        <v>1516823.75</v>
      </c>
      <c r="H9" s="52">
        <v>2505239.2699999996</v>
      </c>
      <c r="I9" s="52">
        <v>2323862.1899999995</v>
      </c>
    </row>
    <row r="10" spans="1:9" outlineLevel="4" x14ac:dyDescent="0.25">
      <c r="A10" s="9" t="s">
        <v>72</v>
      </c>
      <c r="B10" s="9" t="s">
        <v>73</v>
      </c>
      <c r="C10" s="9" t="s">
        <v>14</v>
      </c>
      <c r="D10" s="10" t="s">
        <v>83</v>
      </c>
      <c r="E10" s="51" t="s">
        <v>18</v>
      </c>
      <c r="F10" s="51" t="s">
        <v>86</v>
      </c>
      <c r="G10" s="52">
        <v>161351.69</v>
      </c>
      <c r="H10" s="52">
        <v>3628618.75</v>
      </c>
      <c r="I10" s="52">
        <v>4626616.75</v>
      </c>
    </row>
    <row r="11" spans="1:9" outlineLevel="4" x14ac:dyDescent="0.25">
      <c r="A11" s="9" t="s">
        <v>72</v>
      </c>
      <c r="B11" s="9" t="s">
        <v>73</v>
      </c>
      <c r="C11" s="9" t="s">
        <v>14</v>
      </c>
      <c r="D11" s="10" t="s">
        <v>83</v>
      </c>
      <c r="E11" s="51" t="s">
        <v>20</v>
      </c>
      <c r="F11" s="51" t="s">
        <v>87</v>
      </c>
      <c r="G11" s="52">
        <v>0</v>
      </c>
      <c r="H11" s="52">
        <v>3249.87</v>
      </c>
      <c r="I11" s="52">
        <v>3249.87</v>
      </c>
    </row>
    <row r="12" spans="1:9" outlineLevel="4" x14ac:dyDescent="0.25">
      <c r="A12" s="9" t="s">
        <v>72</v>
      </c>
      <c r="B12" s="9" t="s">
        <v>73</v>
      </c>
      <c r="C12" s="9" t="s">
        <v>14</v>
      </c>
      <c r="D12" s="10" t="s">
        <v>83</v>
      </c>
      <c r="E12" s="51" t="s">
        <v>22</v>
      </c>
      <c r="F12" s="51" t="s">
        <v>88</v>
      </c>
      <c r="G12" s="52">
        <v>2043886.7099999995</v>
      </c>
      <c r="H12" s="52">
        <v>13072049.180000002</v>
      </c>
      <c r="I12" s="52">
        <v>11825757.140000001</v>
      </c>
    </row>
    <row r="13" spans="1:9" ht="24" outlineLevel="4" x14ac:dyDescent="0.25">
      <c r="A13" s="9" t="s">
        <v>72</v>
      </c>
      <c r="B13" s="9" t="s">
        <v>73</v>
      </c>
      <c r="C13" s="9" t="s">
        <v>14</v>
      </c>
      <c r="D13" s="10" t="s">
        <v>83</v>
      </c>
      <c r="E13" s="51" t="s">
        <v>89</v>
      </c>
      <c r="F13" s="51" t="s">
        <v>90</v>
      </c>
      <c r="G13" s="52">
        <v>1274612.74</v>
      </c>
      <c r="H13" s="52">
        <v>3893487.29</v>
      </c>
      <c r="I13" s="52">
        <v>3463144.24</v>
      </c>
    </row>
    <row r="14" spans="1:9" outlineLevel="4" x14ac:dyDescent="0.25">
      <c r="A14" s="9" t="s">
        <v>72</v>
      </c>
      <c r="B14" s="9" t="s">
        <v>73</v>
      </c>
      <c r="C14" s="9" t="s">
        <v>14</v>
      </c>
      <c r="D14" s="10" t="s">
        <v>83</v>
      </c>
      <c r="E14" s="51" t="s">
        <v>91</v>
      </c>
      <c r="F14" s="51" t="s">
        <v>92</v>
      </c>
      <c r="G14" s="52">
        <v>7156.7499999999163</v>
      </c>
      <c r="H14" s="52">
        <v>767187.81999999983</v>
      </c>
      <c r="I14" s="52">
        <v>767102.41</v>
      </c>
    </row>
    <row r="15" spans="1:9" ht="12" customHeight="1" outlineLevel="3" x14ac:dyDescent="0.25">
      <c r="A15" s="9"/>
      <c r="B15" s="9"/>
      <c r="C15" s="9"/>
      <c r="D15" s="53" t="s">
        <v>93</v>
      </c>
      <c r="E15" s="60" t="str">
        <f>D15</f>
        <v xml:space="preserve">INTERVENTI DIVERSI </v>
      </c>
      <c r="F15" s="55"/>
      <c r="G15" s="56">
        <f>SUBTOTAL(9,G9:G14)</f>
        <v>5003831.6399999997</v>
      </c>
      <c r="H15" s="56">
        <f>SUBTOTAL(9,H9:H14)</f>
        <v>23869832.18</v>
      </c>
      <c r="I15" s="56">
        <f>SUBTOTAL(9,I9:I14)</f>
        <v>23009732.599999998</v>
      </c>
    </row>
    <row r="16" spans="1:9" outlineLevel="3" x14ac:dyDescent="0.25">
      <c r="A16" s="9"/>
      <c r="B16" s="9"/>
      <c r="C16" s="9"/>
      <c r="D16" s="26"/>
      <c r="E16" s="57" t="str">
        <f>CONCATENATE(C17,"   ",D17)</f>
        <v>1.4   ACCANTONAMENTO AL TRATTAMENTO DI FINE RAPPORTO</v>
      </c>
      <c r="F16" s="58"/>
      <c r="G16" s="59"/>
      <c r="H16" s="59"/>
      <c r="I16" s="59"/>
    </row>
    <row r="17" spans="1:9" ht="24" outlineLevel="4" x14ac:dyDescent="0.25">
      <c r="A17" s="9" t="s">
        <v>72</v>
      </c>
      <c r="B17" s="9" t="s">
        <v>73</v>
      </c>
      <c r="C17" s="9" t="s">
        <v>94</v>
      </c>
      <c r="D17" s="10" t="s">
        <v>95</v>
      </c>
      <c r="E17" s="51" t="s">
        <v>96</v>
      </c>
      <c r="F17" s="51" t="s">
        <v>95</v>
      </c>
      <c r="G17" s="52">
        <v>144292368.78999999</v>
      </c>
      <c r="H17" s="52">
        <v>12216221.100000001</v>
      </c>
      <c r="I17" s="52">
        <v>0</v>
      </c>
    </row>
    <row r="18" spans="1:9" ht="15" customHeight="1" outlineLevel="3" x14ac:dyDescent="0.25">
      <c r="A18" s="9"/>
      <c r="B18" s="9"/>
      <c r="C18" s="9"/>
      <c r="D18" s="53" t="s">
        <v>97</v>
      </c>
      <c r="E18" s="60" t="str">
        <f>D18</f>
        <v xml:space="preserve">ACCANTONAMENTO AL TRATTAMENTO DI FINE RAPPORTO </v>
      </c>
      <c r="F18" s="55"/>
      <c r="G18" s="56">
        <f>SUBTOTAL(9,G17:G17)</f>
        <v>144292368.78999999</v>
      </c>
      <c r="H18" s="56">
        <f>SUBTOTAL(9,H17:H17)</f>
        <v>12216221.100000001</v>
      </c>
      <c r="I18" s="56">
        <f>SUBTOTAL(9,I17:I17)</f>
        <v>0</v>
      </c>
    </row>
    <row r="19" spans="1:9" outlineLevel="2" x14ac:dyDescent="0.25">
      <c r="A19" s="9"/>
      <c r="B19" s="26" t="s">
        <v>98</v>
      </c>
      <c r="C19" s="9"/>
      <c r="D19" s="10"/>
      <c r="E19" s="34" t="str">
        <f>B19</f>
        <v xml:space="preserve">TITOLO I - USCITE CORRENTI </v>
      </c>
      <c r="F19" s="35"/>
      <c r="G19" s="61">
        <f>SUBTOTAL(9,G4:G17)</f>
        <v>184736017.45999998</v>
      </c>
      <c r="H19" s="61">
        <f>SUBTOTAL(9,H4:H17)</f>
        <v>222588743.74999994</v>
      </c>
      <c r="I19" s="61">
        <f>SUBTOTAL(9,I4:I17)</f>
        <v>203673189.09999993</v>
      </c>
    </row>
    <row r="20" spans="1:9" outlineLevel="2" x14ac:dyDescent="0.25">
      <c r="A20" s="9"/>
      <c r="B20" s="26"/>
      <c r="C20" s="9"/>
      <c r="D20" s="9"/>
      <c r="E20" s="57" t="str">
        <f>CONCATENATE(C21,"   ",D21)</f>
        <v>2.1   INVESTIMENTI</v>
      </c>
      <c r="F20" s="58"/>
      <c r="G20" s="59"/>
      <c r="H20" s="59"/>
      <c r="I20" s="59"/>
    </row>
    <row r="21" spans="1:9" ht="24" outlineLevel="4" x14ac:dyDescent="0.25">
      <c r="A21" s="9" t="s">
        <v>72</v>
      </c>
      <c r="B21" s="9" t="s">
        <v>99</v>
      </c>
      <c r="C21" s="9" t="s">
        <v>40</v>
      </c>
      <c r="D21" s="10" t="s">
        <v>100</v>
      </c>
      <c r="E21" s="51" t="s">
        <v>101</v>
      </c>
      <c r="F21" s="51" t="s">
        <v>102</v>
      </c>
      <c r="G21" s="52">
        <v>1620597.3900000001</v>
      </c>
      <c r="H21" s="52">
        <v>1926243.67</v>
      </c>
      <c r="I21" s="52">
        <v>1653761.9200000002</v>
      </c>
    </row>
    <row r="22" spans="1:9" ht="24" outlineLevel="4" x14ac:dyDescent="0.25">
      <c r="A22" s="9" t="s">
        <v>72</v>
      </c>
      <c r="B22" s="9" t="s">
        <v>99</v>
      </c>
      <c r="C22" s="9" t="s">
        <v>40</v>
      </c>
      <c r="D22" s="10" t="s">
        <v>100</v>
      </c>
      <c r="E22" s="51" t="s">
        <v>42</v>
      </c>
      <c r="F22" s="51" t="s">
        <v>103</v>
      </c>
      <c r="G22" s="52">
        <v>46871109.940000013</v>
      </c>
      <c r="H22" s="52">
        <v>30554193.890000001</v>
      </c>
      <c r="I22" s="52">
        <v>45659329.230000004</v>
      </c>
    </row>
    <row r="23" spans="1:9" ht="24" outlineLevel="4" x14ac:dyDescent="0.25">
      <c r="A23" s="9" t="s">
        <v>72</v>
      </c>
      <c r="B23" s="9" t="s">
        <v>99</v>
      </c>
      <c r="C23" s="9" t="s">
        <v>40</v>
      </c>
      <c r="D23" s="10" t="s">
        <v>100</v>
      </c>
      <c r="E23" s="51" t="s">
        <v>44</v>
      </c>
      <c r="F23" s="51" t="s">
        <v>104</v>
      </c>
      <c r="G23" s="52">
        <v>1761522.35</v>
      </c>
      <c r="H23" s="52">
        <v>0</v>
      </c>
      <c r="I23" s="52">
        <v>0</v>
      </c>
    </row>
    <row r="24" spans="1:9" ht="24" outlineLevel="4" x14ac:dyDescent="0.25">
      <c r="A24" s="9" t="s">
        <v>72</v>
      </c>
      <c r="B24" s="9" t="s">
        <v>99</v>
      </c>
      <c r="C24" s="9" t="s">
        <v>40</v>
      </c>
      <c r="D24" s="10" t="s">
        <v>100</v>
      </c>
      <c r="E24" s="51" t="s">
        <v>46</v>
      </c>
      <c r="F24" s="51" t="s">
        <v>105</v>
      </c>
      <c r="G24" s="52">
        <v>75730</v>
      </c>
      <c r="H24" s="52">
        <v>76173</v>
      </c>
      <c r="I24" s="52">
        <v>76013</v>
      </c>
    </row>
    <row r="25" spans="1:9" ht="24" outlineLevel="4" x14ac:dyDescent="0.25">
      <c r="A25" s="9" t="s">
        <v>72</v>
      </c>
      <c r="B25" s="9" t="s">
        <v>99</v>
      </c>
      <c r="C25" s="9" t="s">
        <v>40</v>
      </c>
      <c r="D25" s="10" t="s">
        <v>100</v>
      </c>
      <c r="E25" s="51" t="s">
        <v>106</v>
      </c>
      <c r="F25" s="51" t="s">
        <v>107</v>
      </c>
      <c r="G25" s="52">
        <v>39918.660000000316</v>
      </c>
      <c r="H25" s="52">
        <v>15359684.699999999</v>
      </c>
      <c r="I25" s="52">
        <v>15352812.66</v>
      </c>
    </row>
    <row r="26" spans="1:9" ht="12" customHeight="1" outlineLevel="3" x14ac:dyDescent="0.25">
      <c r="A26" s="9"/>
      <c r="B26" s="9"/>
      <c r="C26" s="9"/>
      <c r="D26" s="53" t="s">
        <v>108</v>
      </c>
      <c r="E26" s="54" t="str">
        <f>D26</f>
        <v xml:space="preserve">INVESTIMENTI </v>
      </c>
      <c r="F26" s="55"/>
      <c r="G26" s="56">
        <f>SUBTOTAL(9,G21:G25)</f>
        <v>50368878.340000018</v>
      </c>
      <c r="H26" s="56">
        <f>SUBTOTAL(9,H21:H25)</f>
        <v>47916295.260000005</v>
      </c>
      <c r="I26" s="56">
        <f>SUBTOTAL(9,I21:I25)</f>
        <v>62741916.810000002</v>
      </c>
    </row>
    <row r="27" spans="1:9" ht="13.9" customHeight="1" outlineLevel="2" x14ac:dyDescent="0.25">
      <c r="A27" s="9"/>
      <c r="B27" s="26" t="s">
        <v>109</v>
      </c>
      <c r="C27" s="9"/>
      <c r="D27" s="10"/>
      <c r="E27" s="62" t="str">
        <f>B27</f>
        <v xml:space="preserve">TITOLO II - USCITE IN CONTO CAPITALE </v>
      </c>
      <c r="F27" s="62"/>
      <c r="G27" s="63">
        <f>SUBTOTAL(9,G21:G25)</f>
        <v>50368878.340000018</v>
      </c>
      <c r="H27" s="64">
        <f>SUBTOTAL(9,H21:H25)</f>
        <v>47916295.260000005</v>
      </c>
      <c r="I27" s="64">
        <f>SUBTOTAL(9,I21:I25)</f>
        <v>62741916.810000002</v>
      </c>
    </row>
    <row r="28" spans="1:9" outlineLevel="1" x14ac:dyDescent="0.25">
      <c r="A28" s="26"/>
      <c r="B28" s="9"/>
      <c r="C28" s="9"/>
      <c r="D28" s="9"/>
      <c r="E28" s="65" t="str">
        <f>CONCATENATE(C29,"   ",D29)</f>
        <v>3.1   USCITE GESTIONI SPECIALI</v>
      </c>
      <c r="F28" s="66"/>
      <c r="G28" s="22"/>
      <c r="H28" s="22"/>
      <c r="I28" s="22"/>
    </row>
    <row r="29" spans="1:9" ht="24" outlineLevel="4" x14ac:dyDescent="0.25">
      <c r="A29" s="9" t="s">
        <v>59</v>
      </c>
      <c r="B29" s="9" t="s">
        <v>60</v>
      </c>
      <c r="C29" s="9" t="s">
        <v>61</v>
      </c>
      <c r="D29" s="10" t="s">
        <v>110</v>
      </c>
      <c r="E29" s="51" t="s">
        <v>64</v>
      </c>
      <c r="F29" s="51" t="s">
        <v>110</v>
      </c>
      <c r="G29" s="52">
        <v>16441860.5</v>
      </c>
      <c r="H29" s="52">
        <v>34342550.68999999</v>
      </c>
      <c r="I29" s="52">
        <v>31170930.539999995</v>
      </c>
    </row>
    <row r="30" spans="1:9" ht="12" customHeight="1" outlineLevel="3" x14ac:dyDescent="0.25">
      <c r="A30" s="9"/>
      <c r="B30" s="9"/>
      <c r="C30" s="9"/>
      <c r="D30" s="53" t="s">
        <v>111</v>
      </c>
      <c r="E30" s="67" t="str">
        <f>D30</f>
        <v xml:space="preserve">USCITE GESTIONI SPECIALI </v>
      </c>
      <c r="F30" s="68"/>
      <c r="G30" s="69">
        <f>SUBTOTAL(9,G29:G29)</f>
        <v>16441860.5</v>
      </c>
      <c r="H30" s="69">
        <f>SUBTOTAL(9,H29:H29)</f>
        <v>34342550.68999999</v>
      </c>
      <c r="I30" s="69">
        <f>SUBTOTAL(9,I29:I29)</f>
        <v>31170930.539999995</v>
      </c>
    </row>
    <row r="31" spans="1:9" ht="24" customHeight="1" outlineLevel="2" x14ac:dyDescent="0.25">
      <c r="A31" s="9"/>
      <c r="B31" s="26" t="s">
        <v>112</v>
      </c>
      <c r="C31" s="9"/>
      <c r="D31" s="10"/>
      <c r="E31" s="62" t="str">
        <f>B31</f>
        <v>TITOLO III - GESTIONI SPECIALI Totale</v>
      </c>
      <c r="F31" s="62"/>
      <c r="G31" s="63">
        <f>SUBTOTAL(9,G29:G29)</f>
        <v>16441860.5</v>
      </c>
      <c r="H31" s="64">
        <f>SUBTOTAL(9,H29:H29)</f>
        <v>34342550.68999999</v>
      </c>
      <c r="I31" s="64">
        <f>SUBTOTAL(9,I29:I29)</f>
        <v>31170930.539999995</v>
      </c>
    </row>
    <row r="32" spans="1:9" outlineLevel="2" x14ac:dyDescent="0.25">
      <c r="A32" s="9"/>
      <c r="B32" s="26"/>
      <c r="C32" s="9"/>
      <c r="D32" s="9"/>
      <c r="E32" s="65" t="str">
        <f>CONCATENATE(C33,"   ",D33)</f>
        <v>4.1   USCITE AVENTI NATURA DI PARTITE DI GIRO</v>
      </c>
      <c r="F32" s="66"/>
      <c r="G32" s="22"/>
      <c r="H32" s="22"/>
      <c r="I32" s="22"/>
    </row>
    <row r="33" spans="1:9" ht="24" outlineLevel="4" x14ac:dyDescent="0.25">
      <c r="A33" s="9" t="s">
        <v>59</v>
      </c>
      <c r="B33" s="9" t="s">
        <v>65</v>
      </c>
      <c r="C33" s="9" t="s">
        <v>66</v>
      </c>
      <c r="D33" s="10" t="s">
        <v>113</v>
      </c>
      <c r="E33" s="51" t="s">
        <v>69</v>
      </c>
      <c r="F33" s="51" t="s">
        <v>113</v>
      </c>
      <c r="G33" s="52">
        <v>8729979.1000000015</v>
      </c>
      <c r="H33" s="52">
        <v>55332933.030000001</v>
      </c>
      <c r="I33" s="52">
        <v>49291984.779999994</v>
      </c>
    </row>
    <row r="34" spans="1:9" ht="12" customHeight="1" outlineLevel="3" x14ac:dyDescent="0.25">
      <c r="A34" s="70"/>
      <c r="B34" s="70"/>
      <c r="C34" s="70"/>
      <c r="D34" s="39" t="s">
        <v>114</v>
      </c>
      <c r="E34" s="67" t="str">
        <f>D34</f>
        <v xml:space="preserve">USCITE AVENTI NATURA DI PARTITE DI GIRO </v>
      </c>
      <c r="F34" s="68"/>
      <c r="G34" s="69">
        <f>SUBTOTAL(9,G33:G33)</f>
        <v>8729979.1000000015</v>
      </c>
      <c r="H34" s="69">
        <f>SUBTOTAL(9,H33:H33)</f>
        <v>55332933.030000001</v>
      </c>
      <c r="I34" s="69">
        <f>SUBTOTAL(9,I33:I33)</f>
        <v>49291984.779999994</v>
      </c>
    </row>
    <row r="35" spans="1:9" ht="24" customHeight="1" outlineLevel="2" x14ac:dyDescent="0.25">
      <c r="A35" s="70"/>
      <c r="B35" s="39" t="s">
        <v>115</v>
      </c>
      <c r="C35" s="70"/>
      <c r="D35" s="70"/>
      <c r="E35" s="34" t="str">
        <f>B35</f>
        <v>TITOLO IV - PARTITE DI GIRO Totale</v>
      </c>
      <c r="F35" s="35"/>
      <c r="G35" s="61">
        <f>SUBTOTAL(9,G33:G33)</f>
        <v>8729979.1000000015</v>
      </c>
      <c r="H35" s="61">
        <f>SUBTOTAL(9,H33:H33)</f>
        <v>55332933.030000001</v>
      </c>
      <c r="I35" s="61">
        <f>SUBTOTAL(9,I33:I33)</f>
        <v>49291984.779999994</v>
      </c>
    </row>
    <row r="36" spans="1:9" ht="24" customHeight="1" x14ac:dyDescent="0.25">
      <c r="A36" s="39" t="s">
        <v>70</v>
      </c>
      <c r="B36" s="70"/>
      <c r="C36" s="70"/>
      <c r="D36" s="70"/>
      <c r="E36" s="71" t="s">
        <v>116</v>
      </c>
      <c r="F36" s="72"/>
      <c r="G36" s="73">
        <f>SUBTOTAL(9,G4:G33)</f>
        <v>260276735.39999995</v>
      </c>
      <c r="H36" s="73">
        <f>SUBTOTAL(9,H4:H33)</f>
        <v>360180522.7299999</v>
      </c>
      <c r="I36" s="73">
        <f>SUBTOTAL(9,I4:I33)</f>
        <v>346878021.2299999</v>
      </c>
    </row>
    <row r="37" spans="1:9" ht="21" customHeight="1" x14ac:dyDescent="0.25">
      <c r="E37" s="101"/>
      <c r="F37" s="101"/>
      <c r="G37" s="101"/>
      <c r="H37" s="101"/>
      <c r="I37" s="101"/>
    </row>
  </sheetData>
  <pageMargins left="0.70000000000000007" right="0.70000000000000007" top="0.75" bottom="0.75" header="0.30000000000000004" footer="0.30000000000000004"/>
  <pageSetup paperSize="9" scale="82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14" sqref="A14"/>
    </sheetView>
  </sheetViews>
  <sheetFormatPr defaultRowHeight="12" x14ac:dyDescent="0.2"/>
  <cols>
    <col min="1" max="1" width="65.42578125" style="75" customWidth="1"/>
    <col min="2" max="2" width="15.5703125" style="75" customWidth="1"/>
    <col min="3" max="3" width="9.140625" style="75" customWidth="1"/>
    <col min="4" max="16384" width="9.140625" style="75"/>
  </cols>
  <sheetData>
    <row r="1" spans="1:2" ht="24" customHeight="1" x14ac:dyDescent="0.2">
      <c r="A1" s="74" t="s">
        <v>117</v>
      </c>
      <c r="B1" s="74"/>
    </row>
    <row r="2" spans="1:2" ht="24" customHeight="1" x14ac:dyDescent="0.2">
      <c r="A2" s="102" t="s">
        <v>118</v>
      </c>
      <c r="B2" s="103" t="s">
        <v>119</v>
      </c>
    </row>
    <row r="3" spans="1:2" ht="24" customHeight="1" x14ac:dyDescent="0.2">
      <c r="A3" s="79" t="s">
        <v>120</v>
      </c>
      <c r="B3" s="79">
        <v>254445539.31000003</v>
      </c>
    </row>
    <row r="4" spans="1:2" ht="24" customHeight="1" x14ac:dyDescent="0.2">
      <c r="A4" s="78" t="s">
        <v>121</v>
      </c>
      <c r="B4" s="80">
        <v>262216555.15858975</v>
      </c>
    </row>
    <row r="5" spans="1:2" ht="24" customHeight="1" x14ac:dyDescent="0.2">
      <c r="A5" s="81" t="s">
        <v>122</v>
      </c>
      <c r="B5" s="82">
        <f>B3-B4</f>
        <v>-7771015.8485897183</v>
      </c>
    </row>
    <row r="6" spans="1:2" ht="24" customHeight="1" x14ac:dyDescent="0.2">
      <c r="A6" s="78" t="s">
        <v>123</v>
      </c>
      <c r="B6" s="80">
        <v>19150289.159999996</v>
      </c>
    </row>
    <row r="7" spans="1:2" ht="24" customHeight="1" x14ac:dyDescent="0.2">
      <c r="A7" s="78" t="s">
        <v>124</v>
      </c>
      <c r="B7" s="80">
        <v>-668514.28</v>
      </c>
    </row>
    <row r="8" spans="1:2" ht="24" customHeight="1" x14ac:dyDescent="0.2">
      <c r="A8" s="81" t="s">
        <v>125</v>
      </c>
      <c r="B8" s="82">
        <f>B5+B6+B7</f>
        <v>10710759.031410279</v>
      </c>
    </row>
    <row r="9" spans="1:2" ht="24" customHeight="1" x14ac:dyDescent="0.2">
      <c r="A9" s="83" t="s">
        <v>126</v>
      </c>
      <c r="B9" s="84">
        <v>9292006.2599999998</v>
      </c>
    </row>
    <row r="10" spans="1:2" ht="30" customHeight="1" x14ac:dyDescent="0.2">
      <c r="A10" s="85" t="s">
        <v>127</v>
      </c>
      <c r="B10" s="86">
        <f>(B8-B9)</f>
        <v>1418752.771410279</v>
      </c>
    </row>
    <row r="11" spans="1:2" ht="24" customHeight="1" x14ac:dyDescent="0.2"/>
    <row r="12" spans="1:2" ht="24" customHeight="1" x14ac:dyDescent="0.2">
      <c r="B12" s="87"/>
    </row>
    <row r="13" spans="1:2" ht="24" customHeight="1" x14ac:dyDescent="0.2">
      <c r="B13" s="88"/>
    </row>
    <row r="16" spans="1:2" x14ac:dyDescent="0.2">
      <c r="B16" s="88"/>
    </row>
  </sheetData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/>
  </sheetViews>
  <sheetFormatPr defaultRowHeight="12" x14ac:dyDescent="0.2"/>
  <cols>
    <col min="1" max="1" width="31" style="75" customWidth="1"/>
    <col min="2" max="2" width="16.140625" style="75" customWidth="1"/>
    <col min="3" max="3" width="31" style="75" customWidth="1"/>
    <col min="4" max="4" width="16.140625" style="75" customWidth="1"/>
    <col min="5" max="5" width="24.7109375" style="75" customWidth="1"/>
    <col min="6" max="6" width="9.140625" style="75" customWidth="1"/>
    <col min="7" max="16384" width="9.140625" style="75"/>
  </cols>
  <sheetData>
    <row r="1" spans="1:4" ht="24" customHeight="1" x14ac:dyDescent="0.2">
      <c r="A1" s="74" t="s">
        <v>128</v>
      </c>
      <c r="B1" s="74"/>
      <c r="C1" s="74"/>
      <c r="D1" s="74"/>
    </row>
    <row r="2" spans="1:4" ht="24" customHeight="1" x14ac:dyDescent="0.2">
      <c r="A2" s="76" t="s">
        <v>129</v>
      </c>
      <c r="B2" s="77" t="s">
        <v>130</v>
      </c>
      <c r="C2" s="76" t="s">
        <v>131</v>
      </c>
      <c r="D2" s="77" t="s">
        <v>130</v>
      </c>
    </row>
    <row r="3" spans="1:4" ht="35.25" customHeight="1" x14ac:dyDescent="0.2">
      <c r="A3" s="89" t="s">
        <v>132</v>
      </c>
      <c r="B3" s="79"/>
      <c r="C3" s="90" t="s">
        <v>133</v>
      </c>
      <c r="D3" s="80"/>
    </row>
    <row r="4" spans="1:4" ht="24" customHeight="1" x14ac:dyDescent="0.2">
      <c r="A4" s="90" t="s">
        <v>134</v>
      </c>
      <c r="B4" s="80"/>
      <c r="C4" s="90" t="s">
        <v>135</v>
      </c>
      <c r="D4" s="80"/>
    </row>
    <row r="5" spans="1:4" ht="24" customHeight="1" x14ac:dyDescent="0.2">
      <c r="A5" s="91" t="s">
        <v>136</v>
      </c>
      <c r="B5" s="80">
        <v>2574929.3118666694</v>
      </c>
      <c r="C5" s="91" t="s">
        <v>137</v>
      </c>
      <c r="D5" s="80">
        <v>676299366.14224231</v>
      </c>
    </row>
    <row r="6" spans="1:4" ht="24" customHeight="1" x14ac:dyDescent="0.2">
      <c r="A6" s="91" t="s">
        <v>138</v>
      </c>
      <c r="B6" s="80">
        <v>555414520.10648203</v>
      </c>
      <c r="C6" s="91" t="s">
        <v>139</v>
      </c>
      <c r="D6" s="80">
        <v>0</v>
      </c>
    </row>
    <row r="7" spans="1:4" ht="24" customHeight="1" x14ac:dyDescent="0.2">
      <c r="A7" s="91" t="s">
        <v>140</v>
      </c>
      <c r="B7" s="80">
        <v>55910844.283161595</v>
      </c>
      <c r="C7" s="91" t="s">
        <v>141</v>
      </c>
      <c r="D7" s="80">
        <v>-23870776.699127801</v>
      </c>
    </row>
    <row r="8" spans="1:4" ht="24" customHeight="1" x14ac:dyDescent="0.2">
      <c r="A8" s="90" t="s">
        <v>142</v>
      </c>
      <c r="B8" s="82">
        <f>B5+B6+B7</f>
        <v>613900293.70151031</v>
      </c>
      <c r="C8" s="91" t="s">
        <v>143</v>
      </c>
      <c r="D8" s="80">
        <v>1418752.7714102743</v>
      </c>
    </row>
    <row r="9" spans="1:4" ht="24" customHeight="1" x14ac:dyDescent="0.2">
      <c r="A9" s="90" t="s">
        <v>144</v>
      </c>
      <c r="B9" s="80"/>
      <c r="C9" s="90" t="s">
        <v>145</v>
      </c>
      <c r="D9" s="82">
        <f>D5+D6+D7+D8</f>
        <v>653847342.21452475</v>
      </c>
    </row>
    <row r="10" spans="1:4" ht="24" customHeight="1" x14ac:dyDescent="0.2">
      <c r="A10" s="91" t="s">
        <v>146</v>
      </c>
      <c r="B10" s="80">
        <v>1581004.09</v>
      </c>
      <c r="C10" s="90"/>
      <c r="D10" s="80"/>
    </row>
    <row r="11" spans="1:4" ht="24" customHeight="1" x14ac:dyDescent="0.2">
      <c r="A11" s="91" t="s">
        <v>147</v>
      </c>
      <c r="B11" s="80">
        <v>134812104.62</v>
      </c>
      <c r="C11" s="90" t="s">
        <v>148</v>
      </c>
      <c r="D11" s="82">
        <v>93750000</v>
      </c>
    </row>
    <row r="12" spans="1:4" ht="24" customHeight="1" x14ac:dyDescent="0.2">
      <c r="A12" s="91" t="s">
        <v>149</v>
      </c>
      <c r="B12" s="80">
        <v>0</v>
      </c>
      <c r="C12" s="90" t="s">
        <v>150</v>
      </c>
      <c r="D12" s="82">
        <f>D13+D14</f>
        <v>17380630.300000001</v>
      </c>
    </row>
    <row r="13" spans="1:4" ht="24" customHeight="1" x14ac:dyDescent="0.2">
      <c r="A13" s="91" t="s">
        <v>151</v>
      </c>
      <c r="B13" s="80">
        <v>832100159.77999973</v>
      </c>
      <c r="C13" s="92" t="s">
        <v>152</v>
      </c>
      <c r="D13" s="80">
        <v>159215.29999999999</v>
      </c>
    </row>
    <row r="14" spans="1:4" ht="24" customHeight="1" x14ac:dyDescent="0.2">
      <c r="A14" s="90" t="s">
        <v>142</v>
      </c>
      <c r="B14" s="82">
        <f>B10+B11+B12+B16+B13</f>
        <v>968493268.48999977</v>
      </c>
      <c r="C14" s="92" t="s">
        <v>153</v>
      </c>
      <c r="D14" s="80">
        <v>17221415</v>
      </c>
    </row>
    <row r="15" spans="1:4" ht="24" customHeight="1" x14ac:dyDescent="0.2">
      <c r="A15" s="91"/>
      <c r="B15" s="80"/>
      <c r="C15" s="93" t="s">
        <v>154</v>
      </c>
      <c r="D15" s="80">
        <v>190206002.11999997</v>
      </c>
    </row>
    <row r="16" spans="1:4" ht="27.75" customHeight="1" x14ac:dyDescent="0.2">
      <c r="A16" s="91"/>
      <c r="B16" s="80"/>
      <c r="C16" s="81" t="s">
        <v>155</v>
      </c>
      <c r="D16" s="80">
        <v>615944447.95000005</v>
      </c>
    </row>
    <row r="17" spans="1:5" ht="24" customHeight="1" x14ac:dyDescent="0.2">
      <c r="A17" s="94"/>
      <c r="B17" s="94"/>
      <c r="D17" s="94"/>
    </row>
    <row r="18" spans="1:5" ht="24" customHeight="1" x14ac:dyDescent="0.2">
      <c r="A18" s="95" t="s">
        <v>156</v>
      </c>
      <c r="B18" s="84">
        <v>0</v>
      </c>
      <c r="C18" s="85" t="s">
        <v>157</v>
      </c>
      <c r="D18" s="84">
        <v>11265139.6</v>
      </c>
    </row>
    <row r="19" spans="1:5" ht="24" customHeight="1" x14ac:dyDescent="0.2">
      <c r="A19" s="95" t="s">
        <v>158</v>
      </c>
      <c r="B19" s="96">
        <f>B3+B8+B14+B18</f>
        <v>1582393562.1915102</v>
      </c>
      <c r="C19" s="95" t="s">
        <v>159</v>
      </c>
      <c r="D19" s="96">
        <f>D9+D10+D12+D18+D15+D16+D11</f>
        <v>1582393562.1845248</v>
      </c>
    </row>
    <row r="20" spans="1:5" ht="24" customHeight="1" x14ac:dyDescent="0.2"/>
    <row r="21" spans="1:5" ht="24" customHeight="1" x14ac:dyDescent="0.2">
      <c r="D21" s="88"/>
    </row>
    <row r="22" spans="1:5" ht="24" customHeight="1" x14ac:dyDescent="0.2">
      <c r="B22" s="88"/>
      <c r="C22" s="97"/>
      <c r="D22" s="87"/>
    </row>
    <row r="23" spans="1:5" ht="24" customHeight="1" x14ac:dyDescent="0.2"/>
    <row r="24" spans="1:5" ht="24" customHeight="1" x14ac:dyDescent="0.2"/>
    <row r="25" spans="1:5" ht="24" customHeight="1" x14ac:dyDescent="0.2">
      <c r="E25" s="98"/>
    </row>
    <row r="26" spans="1:5" ht="24" customHeight="1" x14ac:dyDescent="0.2">
      <c r="E26" s="98"/>
    </row>
    <row r="27" spans="1:5" ht="24" customHeight="1" x14ac:dyDescent="0.2">
      <c r="E27" s="98"/>
    </row>
    <row r="28" spans="1:5" ht="24" customHeight="1" x14ac:dyDescent="0.2"/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ENTRATE</vt:lpstr>
      <vt:lpstr>USCITE</vt:lpstr>
      <vt:lpstr>Conto_Economico_2021</vt:lpstr>
      <vt:lpstr>STATO_PATRIMONIALE_2021</vt:lpstr>
      <vt:lpstr>ENTRATE!Area_stampa</vt:lpstr>
      <vt:lpstr>USCITE!Area_stampa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D'Aleo</dc:creator>
  <cp:lastModifiedBy>GUIDI LORELLA</cp:lastModifiedBy>
  <cp:lastPrinted>2022-07-22T08:31:52Z</cp:lastPrinted>
  <dcterms:created xsi:type="dcterms:W3CDTF">2022-07-04T08:25:42Z</dcterms:created>
  <dcterms:modified xsi:type="dcterms:W3CDTF">2022-07-28T10:07:22Z</dcterms:modified>
</cp:coreProperties>
</file>