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ait-my.sharepoint.com/personal/luciana_daleo_enea_it/Documents/Documenti/CONSUNTIVO 2022/TRASPARENZA_2022/Trasparenza per Marco e Carlo/"/>
    </mc:Choice>
  </mc:AlternateContent>
  <xr:revisionPtr revIDLastSave="136" documentId="11_C1A67578915E3F06F8A22966D45567DA5B6F46C3" xr6:coauthVersionLast="47" xr6:coauthVersionMax="47" xr10:uidLastSave="{087DBCFD-E4B3-48B5-A256-675E6EA86B8D}"/>
  <bookViews>
    <workbookView xWindow="-120" yWindow="-120" windowWidth="38640" windowHeight="21240" xr2:uid="{00000000-000D-0000-FFFF-FFFF00000000}"/>
  </bookViews>
  <sheets>
    <sheet name="ENTRATE" sheetId="2" r:id="rId1"/>
    <sheet name="USCITE" sheetId="3" r:id="rId2"/>
    <sheet name="Foglio1" sheetId="1" r:id="rId3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Titles" localSheetId="0">ENTRATE!$1:$3</definedName>
    <definedName name="_xlnm.Print_Titles" localSheetId="1">USCITE!$1:$3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3" l="1"/>
  <c r="E52" i="3"/>
  <c r="E41" i="3"/>
  <c r="D41" i="3"/>
  <c r="E36" i="3"/>
  <c r="E13" i="3"/>
  <c r="E167" i="3" l="1"/>
  <c r="D167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D52" i="3"/>
  <c r="E49" i="3"/>
  <c r="D49" i="3"/>
  <c r="D36" i="3"/>
  <c r="E32" i="3"/>
  <c r="D32" i="3"/>
  <c r="E25" i="3"/>
  <c r="D25" i="3"/>
  <c r="E23" i="3"/>
  <c r="D23" i="3"/>
  <c r="E19" i="3"/>
  <c r="D19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 s="1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D138" i="3" l="1"/>
  <c r="E138" i="3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<sst xmlns="http://schemas.openxmlformats.org/spreadsheetml/2006/main" count="1009" uniqueCount="328">
  <si>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</si>
  <si>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</si>
  <si>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</si>
  <si>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</si>
  <si>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</si>
  <si>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</si>
  <si>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</si>
  <si>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</si>
  <si>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</si>
  <si>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</si>
  <si>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</si>
  <si>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</si>
  <si>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</si>
  <si>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</si>
  <si>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</si>
  <si>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</si>
  <si>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</si>
  <si>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</si>
  <si>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</si>
  <si>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</si>
  <si>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</si>
  <si>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</si>
  <si>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</si>
  <si>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</si>
  <si>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</si>
  <si>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</si>
  <si>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</si>
  <si>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</si>
  <si>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</si>
  <si>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</si>
  <si>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</si>
  <si>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</si>
  <si>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</si>
  <si>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</si>
  <si>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</si>
  <si>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</si>
  <si>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</si>
  <si>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</si>
  <si>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</si>
  <si>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</si>
  <si>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</si>
  <si>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</si>
  <si>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</si>
  <si>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</si>
  <si>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</si>
  <si>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</si>
  <si>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</si>
  <si>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</si>
  <si>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</si>
  <si>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</si>
  <si>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</si>
  <si>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</si>
  <si>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</si>
  <si>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</si>
  <si>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</si>
  <si>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</si>
  <si>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</si>
  <si>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</si>
  <si>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</si>
  <si>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</si>
  <si>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</si>
  <si>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</si>
  <si>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</si>
  <si>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</si>
  <si>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</si>
  <si>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</si>
  <si>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</si>
  <si>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</si>
  <si>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</si>
  <si>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</si>
  <si>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</si>
  <si>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</si>
  <si>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</si>
  <si>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</si>
  <si>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</si>
  <si>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</si>
  <si>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</si>
  <si>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</si>
  <si>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</si>
  <si>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</si>
  <si>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</si>
  <si>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</si>
  <si>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</si>
  <si>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</si>
  <si>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</si>
  <si>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</si>
  <si>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</si>
  <si>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</si>
  <si>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</si>
  <si>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</si>
  <si>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</si>
  <si>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</si>
  <si>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</si>
  <si>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</si>
  <si>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</si>
  <si>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</si>
  <si>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</si>
  <si>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</si>
  <si>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</si>
  <si>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</si>
  <si>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</si>
  <si>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</si>
  <si>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</si>
  <si>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</si>
  <si>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</si>
  <si>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</si>
  <si>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</si>
  <si>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</si>
  <si>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</si>
  <si>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</si>
  <si>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</si>
  <si>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</si>
  <si>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</si>
  <si>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</si>
  <si>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</si>
  <si>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</si>
  <si>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</si>
  <si>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</si>
  <si>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</si>
  <si>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</si>
  <si>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</si>
  <si>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</si>
  <si>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</si>
  <si>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</si>
  <si>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</si>
  <si>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</si>
  <si>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</si>
  <si>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</si>
  <si>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</si>
  <si>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</si>
  <si>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</si>
  <si>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</si>
  <si>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</si>
  <si>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</si>
  <si>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</si>
  <si>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</si>
  <si>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</si>
  <si>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</si>
  <si>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</si>
  <si>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</si>
  <si>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</si>
  <si>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</si>
  <si>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</si>
  <si>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</si>
  <si>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</si>
  <si>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</si>
  <si>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</si>
  <si>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</si>
  <si>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</si>
  <si>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</si>
  <si>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</si>
  <si>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</si>
  <si>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</si>
  <si>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</si>
  <si>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</si>
  <si>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</si>
  <si>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</si>
  <si>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</si>
  <si>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</si>
  <si>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</si>
  <si>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</si>
  <si>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</si>
  <si>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</si>
  <si>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</si>
  <si>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</si>
  <si>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</si>
  <si>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</si>
  <si>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</si>
  <si>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</si>
  <si>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</si>
  <si>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</si>
  <si>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</si>
  <si>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</si>
  <si>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</si>
  <si>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</si>
  <si>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</si>
  <si>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</si>
  <si>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</si>
  <si>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</si>
  <si>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</si>
  <si>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</si>
  <si>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</si>
  <si>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</si>
  <si>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</si>
  <si>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</si>
  <si>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</si>
  <si>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</si>
  <si>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</si>
  <si>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</si>
  <si>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</si>
  <si>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</si>
  <si>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</si>
  <si>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</si>
  <si>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</si>
  <si>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</si>
  <si>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</si>
  <si>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</si>
  <si>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</si>
  <si>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</si>
  <si>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</si>
  <si>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</si>
  <si>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</si>
  <si>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</si>
  <si>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</si>
  <si>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</si>
  <si>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</si>
  <si>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</si>
  <si>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</si>
  <si>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</si>
  <si>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</si>
  <si>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</si>
  <si>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</si>
  <si>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</si>
  <si>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</si>
  <si>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</si>
  <si>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</si>
  <si>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</si>
  <si>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</si>
  <si>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</si>
  <si>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</si>
  <si>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</si>
  <si>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</si>
  <si>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</si>
  <si>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</si>
  <si>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</si>
  <si>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</si>
  <si>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</si>
  <si>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</si>
  <si>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</si>
  <si>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</si>
  <si>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</si>
  <si>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</si>
  <si>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</si>
  <si>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</si>
  <si>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</si>
  <si>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</si>
  <si>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</si>
  <si>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</si>
  <si>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</si>
  <si>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</si>
  <si>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</si>
  <si>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</si>
  <si>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</si>
  <si>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</si>
  <si>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</si>
  <si>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</si>
  <si>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</si>
  <si>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</si>
  <si>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</si>
  <si>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</si>
  <si>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</si>
  <si>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</si>
  <si>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</si>
  <si>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</si>
  <si>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</si>
  <si>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</si>
  <si>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</si>
  <si>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</si>
  <si>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</si>
  <si>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</si>
  <si>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</si>
  <si>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</si>
  <si>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</si>
  <si>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</si>
  <si>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</si>
  <si>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</si>
  <si>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</si>
  <si>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</si>
  <si>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</si>
  <si>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</si>
  <si>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</si>
  <si>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</si>
  <si>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</si>
  <si>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</si>
  <si>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</si>
  <si>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</si>
  <si>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</si>
  <si>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</si>
  <si>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</si>
  <si>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</si>
  <si>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</si>
  <si>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</si>
  <si>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</si>
  <si>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</si>
  <si>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</si>
  <si>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</si>
  <si>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</si>
  <si>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</si>
  <si>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</si>
  <si>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</si>
  <si>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</si>
  <si>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</si>
  <si>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</si>
  <si>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</si>
  <si>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</si>
  <si>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</si>
  <si>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</si>
  <si>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</si>
  <si>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</si>
  <si>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</si>
  <si>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</si>
  <si>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</si>
  <si>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</si>
  <si>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</si>
  <si>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</si>
  <si>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</si>
  <si>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</si>
  <si>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</si>
  <si>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</si>
  <si>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</si>
  <si>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</si>
  <si>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</si>
  <si>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</si>
  <si>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</si>
  <si>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</si>
  <si>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</si>
  <si>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</si>
  <si>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</si>
  <si>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</si>
  <si>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</si>
  <si>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</si>
  <si>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</si>
  <si>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</si>
  <si>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</si>
  <si>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</si>
  <si>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</si>
  <si>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Conto Consuntivo
2022
Uscite</t>
  </si>
  <si>
    <t>Conto Consuntivo
2022
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</si>
</sst>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3" fontId="9" fillId="2" borderId="8" xfId="0" applyNumberFormat="1" applyFont="1" applyFill="1" applyBorder="1" applyAlignment="1">
      <alignment horizontal="right" vertical="center"/>
    </xf>
    <xf numFmtId="3" fontId="9" fillId="2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2">
    <cellStyle name="Grafico" xfId="1" xr:uid="{00000000-0005-0000-0000-000000000000}"/>
    <cellStyle name="Migliaia [0] 2" xfId="2" xr:uid="{00000000-0005-0000-0000-000001000000}"/>
    <cellStyle name="Migliaia 2" xfId="3" xr:uid="{00000000-0005-0000-0000-000002000000}"/>
    <cellStyle name="Normal_SHEET" xfId="4" xr:uid="{00000000-0005-0000-0000-000003000000}"/>
    <cellStyle name="Normale" xfId="0" builtinId="0"/>
    <cellStyle name="Normale 2" xfId="5" xr:uid="{00000000-0005-0000-0000-000005000000}"/>
    <cellStyle name="Normale 2 2" xfId="6" xr:uid="{00000000-0005-0000-0000-000006000000}"/>
    <cellStyle name="Normale 3" xfId="7" xr:uid="{00000000-0005-0000-0000-000007000000}"/>
    <cellStyle name="Normale 3 2" xfId="8" xr:uid="{00000000-0005-0000-0000-000008000000}"/>
    <cellStyle name="Normale 3 3" xfId="9" xr:uid="{00000000-0005-0000-0000-000009000000}"/>
    <cellStyle name="Normale 4" xfId="10" xr:uid="{00000000-0005-0000-0000-00000A000000}"/>
    <cellStyle name="Normale 5" xfId="11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4"/>
  <sheetViews>
    <sheetView tabSelected="1" workbookViewId="0">
      <pane ySplit="1515" activePane="bottomLeft"/>
      <selection pane="bottomLeft" activeCell="A166" sqref="A166:XFD173"/>
    </sheetView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2" t="s">
        <v>0</v>
      </c>
      <c r="B1" s="32"/>
      <c r="C1" s="32"/>
      <c r="D1" s="32"/>
      <c r="E1" s="32"/>
    </row>
    <row r="2" spans="1:5" ht="89.25" customHeight="1" x14ac:dyDescent="0.25">
      <c r="A2" s="33" t="s">
        <v>1</v>
      </c>
      <c r="B2" s="34"/>
      <c r="C2" s="35"/>
      <c r="D2" s="36" t="s">
        <v>327</v>
      </c>
      <c r="E2" s="37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243352376.00000003</v>
      </c>
      <c r="E16" s="20">
        <f>E17</f>
        <v>253869891.56999999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243352376.00000003</v>
      </c>
      <c r="E17" s="12">
        <f>E18+E19+E20+E21+E22</f>
        <v>253869891.56999999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228879353.63000005</v>
      </c>
      <c r="E18" s="16">
        <v>239213027.17999998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>
        <v>0</v>
      </c>
      <c r="E19" s="16">
        <v>0</v>
      </c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1562950.73</v>
      </c>
      <c r="E20" s="16">
        <v>1106931.96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121861.89</v>
      </c>
      <c r="E21" s="16">
        <v>102706.46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12788209.75</v>
      </c>
      <c r="E22" s="16">
        <v>13447225.969999999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32702104.57</v>
      </c>
      <c r="E23" s="22">
        <f>E24+E28+E33+E37+E42</f>
        <v>31121081.480000004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8061166.7299999995</v>
      </c>
      <c r="E24" s="12">
        <f>E25+E26+E27</f>
        <v>7809657.6000000006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132083.60999999999</v>
      </c>
      <c r="E25" s="29">
        <v>95876.22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6483199.4399999995</v>
      </c>
      <c r="E26" s="29">
        <v>6373298.4800000004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1445883.68</v>
      </c>
      <c r="E27" s="16">
        <v>1340482.9000000001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>
        <v>0</v>
      </c>
      <c r="E29" s="16">
        <v>0</v>
      </c>
    </row>
    <row r="30" spans="1:12" ht="25.5" x14ac:dyDescent="0.25">
      <c r="A30" s="13" t="s">
        <v>7</v>
      </c>
      <c r="B30" s="14" t="s">
        <v>12</v>
      </c>
      <c r="C30" s="15" t="s">
        <v>36</v>
      </c>
      <c r="D30" s="16">
        <v>0</v>
      </c>
      <c r="E30" s="16">
        <v>0</v>
      </c>
    </row>
    <row r="31" spans="1:12" ht="25.5" x14ac:dyDescent="0.25">
      <c r="A31" s="13" t="s">
        <v>7</v>
      </c>
      <c r="B31" s="14" t="s">
        <v>12</v>
      </c>
      <c r="C31" s="15" t="s">
        <v>37</v>
      </c>
      <c r="D31" s="16">
        <v>0</v>
      </c>
      <c r="E31" s="16">
        <v>0</v>
      </c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>
        <v>0</v>
      </c>
      <c r="E32" s="16">
        <v>0</v>
      </c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17033956.77</v>
      </c>
      <c r="E33" s="12">
        <f>E34+E35+E36</f>
        <v>17033956.770000003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>
        <v>0</v>
      </c>
      <c r="E34" s="16">
        <v>0</v>
      </c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21973.690000000002</v>
      </c>
      <c r="E35" s="16">
        <v>21973.690000000002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17011983.079999998</v>
      </c>
      <c r="E36" s="16">
        <v>17011983.080000002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854591.15</v>
      </c>
      <c r="E37" s="12">
        <f>E38+E39+E40+E41</f>
        <v>854591.15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>
        <v>0</v>
      </c>
      <c r="E38" s="16">
        <v>0</v>
      </c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854591.15</v>
      </c>
      <c r="E39" s="16">
        <v>854591.15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6752389.9199999999</v>
      </c>
      <c r="E42" s="12">
        <f>E43+E44+E45</f>
        <v>5422875.96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9369</v>
      </c>
      <c r="E43" s="16">
        <v>9369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6078246.25</v>
      </c>
      <c r="E44" s="16">
        <v>4766869.54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664774.66999999993</v>
      </c>
      <c r="E45" s="16">
        <v>646637.41999999993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11313534.800000001</v>
      </c>
      <c r="E46" s="20">
        <f>E47+E50+E61+E76+E80</f>
        <v>11313534.800000001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11250000</v>
      </c>
      <c r="E50" s="12">
        <f>E51+E52+E53+E54+E55+E56+E57+E58+E59+E60</f>
        <v>11250000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11250000</v>
      </c>
      <c r="E51" s="16">
        <v>11250000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>
        <v>0</v>
      </c>
      <c r="E71" s="16">
        <v>0</v>
      </c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63534.8</v>
      </c>
      <c r="E76" s="12">
        <f>E77+E78+E79</f>
        <v>63534.8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/>
      <c r="E77" s="16"/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63534.8</v>
      </c>
      <c r="E79" s="16">
        <v>63534.8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>
        <v>0</v>
      </c>
      <c r="E84" s="16">
        <v>0</v>
      </c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7152060.04</v>
      </c>
      <c r="E85" s="20">
        <f>E86+E91+E102+E118</f>
        <v>7152060.04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0</v>
      </c>
      <c r="E86" s="12">
        <f>E87+E88+E89+E90</f>
        <v>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/>
      <c r="E87" s="16"/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/>
      <c r="E99" s="16"/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7152060.04</v>
      </c>
      <c r="E102" s="12">
        <f>SUM(E103:E117)</f>
        <v>7152060.04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>
        <v>0</v>
      </c>
      <c r="E103" s="16">
        <v>0</v>
      </c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347559.12</v>
      </c>
      <c r="E104" s="16">
        <v>347559.12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29">
        <v>6804500.9199999999</v>
      </c>
      <c r="E105" s="29">
        <v>6804500.9199999999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100000000</v>
      </c>
      <c r="E126" s="20">
        <f>E127+E130+E133+E137+E142</f>
        <v>100000000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100000000</v>
      </c>
      <c r="E133" s="12">
        <f>SUM(E134:E136)</f>
        <v>100000000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>
        <v>100000000</v>
      </c>
      <c r="E134" s="16">
        <v>100000000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79606571.530000001</v>
      </c>
      <c r="E151" s="20">
        <f>E152+E158</f>
        <v>79570414.760000005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54059933.549999997</v>
      </c>
      <c r="E152" s="12">
        <f>SUM(E153:E157)</f>
        <v>54023776.780000009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10290215.76</v>
      </c>
      <c r="E153" s="16">
        <v>10282011.120000001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42826157.440000005</v>
      </c>
      <c r="E154" s="16">
        <v>42820695.790000007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69063.73</v>
      </c>
      <c r="E155" s="16">
        <v>69063.73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>
        <v>0</v>
      </c>
      <c r="E156" s="16">
        <v>0</v>
      </c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874496.62</v>
      </c>
      <c r="E157" s="16">
        <v>852006.14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25546637.98</v>
      </c>
      <c r="E158" s="12">
        <f>SUM(E159:E164)</f>
        <v>25546637.98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>
        <v>0</v>
      </c>
      <c r="E159" s="16">
        <v>0</v>
      </c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6801299.5800000001</v>
      </c>
      <c r="E160" s="16">
        <v>6801299.5800000001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18520152.380000003</v>
      </c>
      <c r="E161" s="16">
        <v>18520152.380000003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225186.02</v>
      </c>
      <c r="E162" s="16">
        <v>225186.02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>
        <v>0</v>
      </c>
      <c r="E163" s="16">
        <v>0</v>
      </c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0</v>
      </c>
      <c r="E164" s="26">
        <v>0</v>
      </c>
    </row>
  </sheetData>
  <autoFilter ref="A3:E164" xr:uid="{00000000-0009-0000-0000-000000000000}"/>
  <mergeCells count="3">
    <mergeCell ref="A1:E1"/>
    <mergeCell ref="A2:C2"/>
    <mergeCell ref="D2:E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3"/>
  <sheetViews>
    <sheetView workbookViewId="0">
      <pane ySplit="2265" topLeftCell="A141" activePane="bottomLeft"/>
      <selection activeCell="D2" sqref="D2:E2"/>
      <selection pane="bottomLeft" activeCell="P157" sqref="P157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16.140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2" t="s">
        <v>0</v>
      </c>
      <c r="B1" s="32"/>
      <c r="C1" s="32"/>
      <c r="D1" s="32"/>
      <c r="E1" s="32"/>
    </row>
    <row r="2" spans="1:5" ht="81" customHeight="1" x14ac:dyDescent="0.25">
      <c r="A2" s="33" t="s">
        <v>1</v>
      </c>
      <c r="B2" s="34"/>
      <c r="C2" s="35"/>
      <c r="D2" s="36" t="s">
        <v>326</v>
      </c>
      <c r="E2" s="37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233651148.31000003</v>
      </c>
      <c r="E4" s="20">
        <f>E5+E8+E10+E13+E19+E23+E25+E32+E36+E41</f>
        <v>229568928.80000001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138511983.41</v>
      </c>
      <c r="E5" s="12">
        <f>E6+E7</f>
        <v>138469418.33000001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104053319.09</v>
      </c>
      <c r="E6" s="16">
        <v>104098566.75000001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34458664.319999993</v>
      </c>
      <c r="E7" s="16">
        <v>34370851.579999998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12640641.27</v>
      </c>
      <c r="E8" s="12">
        <f>E9</f>
        <v>12475464.700000001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12640641.27</v>
      </c>
      <c r="E9" s="16">
        <v>12475464.700000001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62028797.140000008</v>
      </c>
      <c r="E10" s="12">
        <f>E11+E12</f>
        <v>58962976.460000001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6900401.9600000018</v>
      </c>
      <c r="E11" s="16">
        <v>6576025.5500000017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55128395.180000007</v>
      </c>
      <c r="E12" s="16">
        <v>52386950.909999996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14369852.370000001</v>
      </c>
      <c r="E13" s="12">
        <f>E14+E15+E16+E17+E18</f>
        <v>7989490.5800000001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1903672.11</v>
      </c>
      <c r="E14" s="16">
        <v>2022670.11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949882.44000000006</v>
      </c>
      <c r="E15" s="16">
        <v>776015.32000000007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11381297.82</v>
      </c>
      <c r="E16" s="16">
        <v>5070805.1500000004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135000</v>
      </c>
      <c r="E17" s="16">
        <v>120000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30">
        <v>0</v>
      </c>
      <c r="E21" s="31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1895260.54</v>
      </c>
      <c r="E25" s="12">
        <f>E26+E27+E28+E29+E30+E31</f>
        <v>1895260.54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1780205.56</v>
      </c>
      <c r="E30" s="16">
        <v>1780205.56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>
        <v>115054.98</v>
      </c>
      <c r="E31" s="16">
        <v>115054.98</v>
      </c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3705.37</v>
      </c>
      <c r="E32" s="12">
        <f>E33+E34+E35</f>
        <v>3705.37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3705.37</v>
      </c>
      <c r="E34" s="16">
        <v>3705.37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835471.47</v>
      </c>
      <c r="E36" s="12">
        <f>E37+E38+E39+E40</f>
        <v>1051820.2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785223.98</v>
      </c>
      <c r="E37" s="16">
        <v>1001572.71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>
        <v>0</v>
      </c>
      <c r="E38" s="16">
        <v>0</v>
      </c>
    </row>
    <row r="39" spans="1:5" x14ac:dyDescent="0.25">
      <c r="A39" s="13" t="s">
        <v>166</v>
      </c>
      <c r="B39" s="14" t="s">
        <v>12</v>
      </c>
      <c r="C39" s="15" t="s">
        <v>199</v>
      </c>
      <c r="D39" s="16">
        <v>0</v>
      </c>
      <c r="E39" s="16">
        <v>0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50247.49</v>
      </c>
      <c r="E40" s="16">
        <v>50247.49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D42+D43+D44+D45+D46+D47</f>
        <v>3365436.74</v>
      </c>
      <c r="E41" s="12">
        <f>E42+E43+E44+E45+E46+E47</f>
        <v>8720792.620000001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0</v>
      </c>
      <c r="E42" s="29">
        <v>5326927.3499999996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>
        <v>0</v>
      </c>
      <c r="E43" s="16">
        <v>0</v>
      </c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361548.21000000008</v>
      </c>
      <c r="E44" s="16">
        <v>386793.15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1148868.77</v>
      </c>
      <c r="E45" s="16">
        <v>1152052.3600000001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1125827.9200000002</v>
      </c>
      <c r="E46" s="16">
        <v>1125827.9200000002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729191.84</v>
      </c>
      <c r="E47" s="16">
        <v>729191.84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29267976.020000003</v>
      </c>
      <c r="E48" s="20">
        <f>E49+E52+E59+E91</f>
        <v>43229736.780000001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29267976.020000003</v>
      </c>
      <c r="E52" s="12">
        <f>E53+E54+E55+E56+E57+E58</f>
        <v>43229736.780000001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28325985.130000003</v>
      </c>
      <c r="E53" s="16">
        <v>42358761.43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>
        <v>0</v>
      </c>
      <c r="E54" s="16">
        <v>0</v>
      </c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941990.89</v>
      </c>
      <c r="E55" s="16">
        <v>870975.35000000009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>
        <v>0</v>
      </c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0</v>
      </c>
      <c r="E97" s="20">
        <f>E98+E103+E114+E130</f>
        <v>0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0</v>
      </c>
      <c r="E98" s="12">
        <f>SUM(E99:E102)</f>
        <v>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/>
      <c r="E99" s="16"/>
    </row>
    <row r="100" spans="1:5" x14ac:dyDescent="0.25">
      <c r="A100" s="13" t="s">
        <v>166</v>
      </c>
      <c r="B100" s="14" t="s">
        <v>12</v>
      </c>
      <c r="C100" s="15" t="s">
        <v>257</v>
      </c>
      <c r="D100" s="16">
        <v>0</v>
      </c>
      <c r="E100" s="16">
        <v>0</v>
      </c>
    </row>
    <row r="101" spans="1:5" x14ac:dyDescent="0.25">
      <c r="A101" s="13" t="s">
        <v>166</v>
      </c>
      <c r="B101" s="14" t="s">
        <v>12</v>
      </c>
      <c r="C101" s="15" t="s">
        <v>258</v>
      </c>
      <c r="D101" s="16">
        <v>0</v>
      </c>
      <c r="E101" s="16"/>
    </row>
    <row r="102" spans="1:5" x14ac:dyDescent="0.25">
      <c r="A102" s="13" t="s">
        <v>166</v>
      </c>
      <c r="B102" s="14" t="s">
        <v>12</v>
      </c>
      <c r="C102" s="15" t="s">
        <v>259</v>
      </c>
      <c r="D102" s="16">
        <v>0</v>
      </c>
      <c r="E102" s="16">
        <v>0</v>
      </c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/>
      <c r="E106" s="16"/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0</v>
      </c>
      <c r="E114" s="12">
        <f>SUM(E115:E129)</f>
        <v>0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/>
      <c r="E116" s="16"/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79606571.529999986</v>
      </c>
      <c r="E160" s="20">
        <f>E161+E167</f>
        <v>85939489.319999993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54059933.549999997</v>
      </c>
      <c r="E161" s="12">
        <f>SUM(E162:E166)</f>
        <v>54149049.229999997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10290215.76</v>
      </c>
      <c r="E162" s="16">
        <v>10149919.43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42826157.440000005</v>
      </c>
      <c r="E163" s="16">
        <v>43056606.479999997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69063.73</v>
      </c>
      <c r="E164" s="16">
        <v>70010.33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>
        <v>0</v>
      </c>
      <c r="E165" s="16">
        <v>0</v>
      </c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874496.62</v>
      </c>
      <c r="E166" s="16">
        <v>872512.98999999987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25546637.979999993</v>
      </c>
      <c r="E167" s="12">
        <f>SUM(E168:E173)</f>
        <v>31790440.089999996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10184822.019999998</v>
      </c>
      <c r="E169" s="16">
        <v>11666529.679999998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15136629.939999998</v>
      </c>
      <c r="E170" s="16">
        <v>20056245.009999998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225186.02</v>
      </c>
      <c r="E171" s="16">
        <v>67665.399999999994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>
        <v>0</v>
      </c>
      <c r="E172" s="16">
        <v>0</v>
      </c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0</v>
      </c>
      <c r="E173" s="26">
        <v>0</v>
      </c>
    </row>
  </sheetData>
  <autoFilter ref="A3:E173" xr:uid="{00000000-0009-0000-0000-000001000000}"/>
  <mergeCells count="3">
    <mergeCell ref="A1:E1"/>
    <mergeCell ref="A2:C2"/>
    <mergeCell ref="D2:E2"/>
  </mergeCells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ENTRATE</vt:lpstr>
      <vt:lpstr>USCITE</vt:lpstr>
      <vt:lpstr>Foglio1</vt:lpstr>
      <vt:lpstr>ENTRATE!Titoli_stampa</vt:lpstr>
      <vt:lpstr>USCITE!Titoli_stampa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Luciana D'Aleo</cp:lastModifiedBy>
  <cp:lastPrinted>2021-07-28T13:27:01Z</cp:lastPrinted>
  <dcterms:created xsi:type="dcterms:W3CDTF">2016-02-01T10:51:47Z</dcterms:created>
  <dcterms:modified xsi:type="dcterms:W3CDTF">2023-07-21T15:32:14Z</dcterms:modified>
</cp:coreProperties>
</file>